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755" yWindow="-150" windowWidth="7905" windowHeight="10935"/>
  </bookViews>
  <sheets>
    <sheet name="2014-15 Budget" sheetId="2" r:id="rId1"/>
  </sheets>
  <definedNames>
    <definedName name="_xlnm.Print_Area" localSheetId="0">'2014-15 Budget'!$A$1:$W$113</definedName>
    <definedName name="_xlnm.Print_Titles" localSheetId="0">'2014-15 Budget'!$A:$E,'2014-15 Budget'!$1:$1</definedName>
    <definedName name="QB_COLUMN_29" localSheetId="0" hidden="1">'2014-15 Budget'!#REF!</definedName>
    <definedName name="QB_DATA_0" localSheetId="0" hidden="1">'2014-15 Budget'!$4:$4,'2014-15 Budget'!$5:$5,'2014-15 Budget'!$7:$7,'2014-15 Budget'!$8:$8,'2014-15 Budget'!$9:$9,'2014-15 Budget'!$10:$10,'2014-15 Budget'!$11:$11,'2014-15 Budget'!$12:$12,'2014-15 Budget'!$13:$13,'2014-15 Budget'!$14:$14,'2014-15 Budget'!$15:$15,'2014-15 Budget'!$16:$16,'2014-15 Budget'!$17:$17,'2014-15 Budget'!$19:$19,'2014-15 Budget'!$20:$20,'2014-15 Budget'!$21:$21</definedName>
    <definedName name="QB_DATA_1" localSheetId="0" hidden="1">'2014-15 Budget'!$22:$22,'2014-15 Budget'!$24:$24,'2014-15 Budget'!$25:$25,'2014-15 Budget'!$26:$26,'2014-15 Budget'!$27:$27,'2014-15 Budget'!$28:$28,'2014-15 Budget'!$29:$29,'2014-15 Budget'!$32:$32,'2014-15 Budget'!$33:$33,'2014-15 Budget'!$34:$34,'2014-15 Budget'!$35:$35,'2014-15 Budget'!$36:$36,'2014-15 Budget'!$37:$37,'2014-15 Budget'!$38:$38,'2014-15 Budget'!$39:$39,'2014-15 Budget'!$40:$40</definedName>
    <definedName name="QB_DATA_2" localSheetId="0" hidden="1">'2014-15 Budget'!$41:$41,'2014-15 Budget'!$42:$42,'2014-15 Budget'!$43:$43,'2014-15 Budget'!$44:$44,'2014-15 Budget'!$45:$45,'2014-15 Budget'!$51:$51,'2014-15 Budget'!$52:$52,'2014-15 Budget'!$53:$53,'2014-15 Budget'!$54:$54,'2014-15 Budget'!$55:$55,'2014-15 Budget'!$56:$56,'2014-15 Budget'!$57:$57,'2014-15 Budget'!$59:$59,'2014-15 Budget'!$60:$60,'2014-15 Budget'!$61:$61,'2014-15 Budget'!$62:$62</definedName>
    <definedName name="QB_DATA_3" localSheetId="0" hidden="1">'2014-15 Budget'!$63:$63,'2014-15 Budget'!$64:$64,'2014-15 Budget'!$65:$65,'2014-15 Budget'!$66:$66,'2014-15 Budget'!$67:$67,'2014-15 Budget'!$68:$68,'2014-15 Budget'!$69:$69,'2014-15 Budget'!$70:$70,'2014-15 Budget'!$71:$71,'2014-15 Budget'!$72:$72,'2014-15 Budget'!$73:$73,'2014-15 Budget'!$74:$74,'2014-15 Budget'!$79:$79,'2014-15 Budget'!$80:$80,'2014-15 Budget'!$81:$81,'2014-15 Budget'!$82:$82</definedName>
    <definedName name="QB_DATA_4" localSheetId="0" hidden="1">'2014-15 Budget'!$83:$83,'2014-15 Budget'!$85:$85,'2014-15 Budget'!$86:$86,'2014-15 Budget'!$88:$88,'2014-15 Budget'!$89:$89,'2014-15 Budget'!$90:$90,'2014-15 Budget'!$92:$92,'2014-15 Budget'!$93:$93,'2014-15 Budget'!$94:$94,'2014-15 Budget'!$95:$95,'2014-15 Budget'!$96:$96,'2014-15 Budget'!$97:$97,'2014-15 Budget'!$98:$98,'2014-15 Budget'!$103:$103,'2014-15 Budget'!#REF!,'2014-15 Budget'!$107:$107</definedName>
    <definedName name="QB_DATA_5" localSheetId="0" hidden="1">'2014-15 Budget'!$108:$108,'2014-15 Budget'!#REF!</definedName>
    <definedName name="QB_FORMULA_0" localSheetId="0" hidden="1">'2014-15 Budget'!#REF!,'2014-15 Budget'!#REF!,'2014-15 Budget'!#REF!,'2014-15 Budget'!#REF!,'2014-15 Budget'!#REF!,'2014-15 Budget'!#REF!,'2014-15 Budget'!#REF!,'2014-15 Budget'!#REF!,'2014-15 Budget'!#REF!</definedName>
    <definedName name="QB_ROW_104240" localSheetId="0" hidden="1">'2014-15 Budget'!$E$57</definedName>
    <definedName name="QB_ROW_105240" localSheetId="0" hidden="1">'2014-15 Budget'!$E$60</definedName>
    <definedName name="QB_ROW_107240" localSheetId="0" hidden="1">'2014-15 Budget'!$E$79</definedName>
    <definedName name="QB_ROW_108240" localSheetId="0" hidden="1">'2014-15 Budget'!$E$80</definedName>
    <definedName name="QB_ROW_109240" localSheetId="0" hidden="1">'2014-15 Budget'!$E$81</definedName>
    <definedName name="QB_ROW_110240" localSheetId="0" hidden="1">'2014-15 Budget'!$E$82</definedName>
    <definedName name="QB_ROW_111240" localSheetId="0" hidden="1">'2014-15 Budget'!$E$94</definedName>
    <definedName name="QB_ROW_114240" localSheetId="0" hidden="1">'2014-15 Budget'!$E$96</definedName>
    <definedName name="QB_ROW_115240" localSheetId="0" hidden="1">'2014-15 Budget'!$E$97</definedName>
    <definedName name="QB_ROW_118240" localSheetId="0" hidden="1">'2014-15 Budget'!$E$37</definedName>
    <definedName name="QB_ROW_126240" localSheetId="0" hidden="1">'2014-15 Budget'!$E$41</definedName>
    <definedName name="QB_ROW_131240" localSheetId="0" hidden="1">'2014-15 Budget'!$E$83</definedName>
    <definedName name="QB_ROW_132240" localSheetId="0" hidden="1">'2014-15 Budget'!$E$65</definedName>
    <definedName name="QB_ROW_13240" localSheetId="0" hidden="1">'2014-15 Budget'!$E$5</definedName>
    <definedName name="QB_ROW_134240" localSheetId="0" hidden="1">'2014-15 Budget'!$E$66</definedName>
    <definedName name="QB_ROW_135240" localSheetId="0" hidden="1">'2014-15 Budget'!$E$68</definedName>
    <definedName name="QB_ROW_137240" localSheetId="0" hidden="1">'2014-15 Budget'!$E$69</definedName>
    <definedName name="QB_ROW_138240" localSheetId="0" hidden="1">'2014-15 Budget'!$E$73</definedName>
    <definedName name="QB_ROW_139240" localSheetId="0" hidden="1">'2014-15 Budget'!$E$74</definedName>
    <definedName name="QB_ROW_142240" localSheetId="0" hidden="1">'2014-15 Budget'!$E$72</definedName>
    <definedName name="QB_ROW_143240" localSheetId="0" hidden="1">'2014-15 Budget'!$E$67</definedName>
    <definedName name="QB_ROW_146240" localSheetId="0" hidden="1">'2014-15 Budget'!$E$70</definedName>
    <definedName name="QB_ROW_147240" localSheetId="0" hidden="1">'2014-15 Budget'!$E$71</definedName>
    <definedName name="QB_ROW_152240" localSheetId="0" hidden="1">'2014-15 Budget'!$E$62</definedName>
    <definedName name="QB_ROW_15240" localSheetId="0" hidden="1">'2014-15 Budget'!$E$7</definedName>
    <definedName name="QB_ROW_153240" localSheetId="0" hidden="1">'2014-15 Budget'!$E$63</definedName>
    <definedName name="QB_ROW_154240" localSheetId="0" hidden="1">'2014-15 Budget'!$E$64</definedName>
    <definedName name="QB_ROW_158240" localSheetId="0" hidden="1">'2014-15 Budget'!$E$45</definedName>
    <definedName name="QB_ROW_168230" localSheetId="0" hidden="1">'2014-15 Budget'!$D$108</definedName>
    <definedName name="QB_ROW_169230" localSheetId="0" hidden="1">'2014-15 Budget'!#REF!</definedName>
    <definedName name="QB_ROW_170230" localSheetId="0" hidden="1">'2014-15 Budget'!#REF!</definedName>
    <definedName name="QB_ROW_17240" localSheetId="0" hidden="1">'2014-15 Budget'!$E$8</definedName>
    <definedName name="QB_ROW_178240" localSheetId="0" hidden="1">'2014-15 Budget'!$E$22</definedName>
    <definedName name="QB_ROW_18240" localSheetId="0" hidden="1">'2014-15 Budget'!$E$9</definedName>
    <definedName name="QB_ROW_18301" localSheetId="0" hidden="1">'2014-15 Budget'!$A$113</definedName>
    <definedName name="QB_ROW_19011" localSheetId="0" hidden="1">'2014-15 Budget'!$B$2</definedName>
    <definedName name="QB_ROW_19311" localSheetId="0" hidden="1">'2014-15 Budget'!$B$100</definedName>
    <definedName name="QB_ROW_20031" localSheetId="0" hidden="1">'2014-15 Budget'!$D$3</definedName>
    <definedName name="QB_ROW_20331" localSheetId="0" hidden="1">'2014-15 Budget'!$D$30</definedName>
    <definedName name="QB_ROW_21031" localSheetId="0" hidden="1">'2014-15 Budget'!$D$50</definedName>
    <definedName name="QB_ROW_21240" localSheetId="0" hidden="1">'2014-15 Budget'!$E$10</definedName>
    <definedName name="QB_ROW_21331" localSheetId="0" hidden="1">'2014-15 Budget'!$D$99</definedName>
    <definedName name="QB_ROW_22011" localSheetId="0" hidden="1">'2014-15 Budget'!$B$101</definedName>
    <definedName name="QB_ROW_22240" localSheetId="0" hidden="1">'2014-15 Budget'!$E$11</definedName>
    <definedName name="QB_ROW_22311" localSheetId="0" hidden="1">'2014-15 Budget'!$B$112</definedName>
    <definedName name="QB_ROW_23021" localSheetId="0" hidden="1">'2014-15 Budget'!$C$102</definedName>
    <definedName name="QB_ROW_23321" localSheetId="0" hidden="1">'2014-15 Budget'!$C$105</definedName>
    <definedName name="QB_ROW_24021" localSheetId="0" hidden="1">'2014-15 Budget'!$C$106</definedName>
    <definedName name="QB_ROW_24240" localSheetId="0" hidden="1">'2014-15 Budget'!$E$12</definedName>
    <definedName name="QB_ROW_24321" localSheetId="0" hidden="1">'2014-15 Budget'!$C$111</definedName>
    <definedName name="QB_ROW_246230" localSheetId="0" hidden="1">'2014-15 Budget'!$D$107</definedName>
    <definedName name="QB_ROW_26240" localSheetId="0" hidden="1">'2014-15 Budget'!$E$13</definedName>
    <definedName name="QB_ROW_29240" localSheetId="0" hidden="1">'2014-15 Budget'!$E$14</definedName>
    <definedName name="QB_ROW_30240" localSheetId="0" hidden="1">'2014-15 Budget'!$E$15</definedName>
    <definedName name="QB_ROW_31240" localSheetId="0" hidden="1">'2014-15 Budget'!$E$16</definedName>
    <definedName name="QB_ROW_34240" localSheetId="0" hidden="1">'2014-15 Budget'!$E$17</definedName>
    <definedName name="QB_ROW_35240" localSheetId="0" hidden="1">'2014-15 Budget'!$E$19</definedName>
    <definedName name="QB_ROW_36240" localSheetId="0" hidden="1">'2014-15 Budget'!$E$20</definedName>
    <definedName name="QB_ROW_37240" localSheetId="0" hidden="1">'2014-15 Budget'!$E$21</definedName>
    <definedName name="QB_ROW_38240" localSheetId="0" hidden="1">'2014-15 Budget'!$E$24</definedName>
    <definedName name="QB_ROW_39240" localSheetId="0" hidden="1">'2014-15 Budget'!$E$25</definedName>
    <definedName name="QB_ROW_40240" localSheetId="0" hidden="1">'2014-15 Budget'!$E$26</definedName>
    <definedName name="QB_ROW_41240" localSheetId="0" hidden="1">'2014-15 Budget'!$E$27</definedName>
    <definedName name="QB_ROW_43240" localSheetId="0" hidden="1">'2014-15 Budget'!$E$28</definedName>
    <definedName name="QB_ROW_46230" localSheetId="0" hidden="1">'2014-15 Budget'!$D$103</definedName>
    <definedName name="QB_ROW_47240" localSheetId="0" hidden="1">'2014-15 Budget'!$E$29</definedName>
    <definedName name="QB_ROW_48240" localSheetId="0" hidden="1">'2014-15 Budget'!$E$32</definedName>
    <definedName name="QB_ROW_49240" localSheetId="0" hidden="1">'2014-15 Budget'!$E$33</definedName>
    <definedName name="QB_ROW_51240" localSheetId="0" hidden="1">'2014-15 Budget'!$E$34</definedName>
    <definedName name="QB_ROW_52240" localSheetId="0" hidden="1">'2014-15 Budget'!$E$35</definedName>
    <definedName name="QB_ROW_5240" localSheetId="0" hidden="1">'2014-15 Budget'!$E$51</definedName>
    <definedName name="QB_ROW_53240" localSheetId="0" hidden="1">'2014-15 Budget'!$E$36</definedName>
    <definedName name="QB_ROW_56240" localSheetId="0" hidden="1">'2014-15 Budget'!$E$38</definedName>
    <definedName name="QB_ROW_58240" localSheetId="0" hidden="1">'2014-15 Budget'!$E$39</definedName>
    <definedName name="QB_ROW_59240" localSheetId="0" hidden="1">'2014-15 Budget'!$E$40</definedName>
    <definedName name="QB_ROW_63240" localSheetId="0" hidden="1">'2014-15 Budget'!$E$42</definedName>
    <definedName name="QB_ROW_65240" localSheetId="0" hidden="1">'2014-15 Budget'!$E$43</definedName>
    <definedName name="QB_ROW_66240" localSheetId="0" hidden="1">'2014-15 Budget'!$E$44</definedName>
    <definedName name="QB_ROW_67240" localSheetId="0" hidden="1">'2014-15 Budget'!$E$52</definedName>
    <definedName name="QB_ROW_68240" localSheetId="0" hidden="1">'2014-15 Budget'!$E$53</definedName>
    <definedName name="QB_ROW_69240" localSheetId="0" hidden="1">'2014-15 Budget'!$E$54</definedName>
    <definedName name="QB_ROW_71240" localSheetId="0" hidden="1">'2014-15 Budget'!$E$55</definedName>
    <definedName name="QB_ROW_73240" localSheetId="0" hidden="1">'2014-15 Budget'!$E$56</definedName>
    <definedName name="QB_ROW_75240" localSheetId="0" hidden="1">'2014-15 Budget'!$E$59</definedName>
    <definedName name="QB_ROW_76240" localSheetId="0" hidden="1">'2014-15 Budget'!$E$61</definedName>
    <definedName name="QB_ROW_81240" localSheetId="0" hidden="1">'2014-15 Budget'!$E$85</definedName>
    <definedName name="QB_ROW_82240" localSheetId="0" hidden="1">'2014-15 Budget'!$E$86</definedName>
    <definedName name="QB_ROW_84240" localSheetId="0" hidden="1">'2014-15 Budget'!$E$88</definedName>
    <definedName name="QB_ROW_86240" localSheetId="0" hidden="1">'2014-15 Budget'!$E$89</definedName>
    <definedName name="QB_ROW_86321" localSheetId="0" hidden="1">'2014-15 Budget'!$C$49</definedName>
    <definedName name="QB_ROW_87031" localSheetId="0" hidden="1">'2014-15 Budget'!$D$31</definedName>
    <definedName name="QB_ROW_87240" localSheetId="0" hidden="1">'2014-15 Budget'!$E$90</definedName>
    <definedName name="QB_ROW_87331" localSheetId="0" hidden="1">'2014-15 Budget'!$D$46</definedName>
    <definedName name="QB_ROW_89240" localSheetId="0" hidden="1">'2014-15 Budget'!$E$92</definedName>
    <definedName name="QB_ROW_91240" localSheetId="0" hidden="1">'2014-15 Budget'!$E$93</definedName>
    <definedName name="QB_ROW_92240" localSheetId="0" hidden="1">'2014-15 Budget'!$E$95</definedName>
    <definedName name="QB_ROW_9240" localSheetId="0" hidden="1">'2014-15 Budget'!$E$4</definedName>
    <definedName name="QB_ROW_95240" localSheetId="0" hidden="1">'2014-15 Budget'!$E$98</definedName>
    <definedName name="QBCANSUPPORTUPDATE" localSheetId="0">TRUE</definedName>
    <definedName name="QBCOMPANYFILENAME" localSheetId="0">"C:\QuickBooks\Timberon Water and Sanitation District 04-02-14.QBW"</definedName>
    <definedName name="QBENDDATE" localSheetId="0">20140430</definedName>
    <definedName name="QBHEADERSONSCREEN" localSheetId="0">FALSE</definedName>
    <definedName name="QBMETADATASIZE" localSheetId="0">5802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FALSE</definedName>
    <definedName name="QBREPORTCOLAXIS" localSheetId="0">0</definedName>
    <definedName name="QBREPORTCOMPANYID" localSheetId="0">"e558cdc897b14084ad70751302e7bcdb"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0</definedName>
    <definedName name="QBREPORTTYPE" localSheetId="0">0</definedName>
    <definedName name="QBROWHEADERS" localSheetId="0">5</definedName>
    <definedName name="QBSTARTDATE" localSheetId="0">20130701</definedName>
  </definedNames>
  <calcPr calcId="145621"/>
</workbook>
</file>

<file path=xl/calcChain.xml><?xml version="1.0" encoding="utf-8"?>
<calcChain xmlns="http://schemas.openxmlformats.org/spreadsheetml/2006/main">
  <c r="G99" i="2" l="1"/>
  <c r="R23" i="2"/>
  <c r="S23" i="2"/>
  <c r="P91" i="2"/>
  <c r="R91" i="2"/>
  <c r="S91" i="2"/>
  <c r="P87" i="2"/>
  <c r="R87" i="2"/>
  <c r="S87" i="2"/>
  <c r="P84" i="2"/>
  <c r="R84" i="2"/>
  <c r="S84" i="2"/>
  <c r="R75" i="2"/>
  <c r="S75" i="2"/>
  <c r="R76" i="2"/>
  <c r="S76" i="2"/>
  <c r="R77" i="2"/>
  <c r="S77" i="2"/>
  <c r="R78" i="2"/>
  <c r="S78" i="2"/>
  <c r="P75" i="2"/>
  <c r="P76" i="2"/>
  <c r="P77" i="2"/>
  <c r="P78" i="2"/>
  <c r="R58" i="2"/>
  <c r="S58" i="2"/>
  <c r="P58" i="2"/>
  <c r="P23" i="2"/>
  <c r="P24" i="2"/>
  <c r="P32" i="2"/>
  <c r="P33" i="2"/>
  <c r="P46" i="2" s="1"/>
  <c r="P34" i="2"/>
  <c r="P36" i="2"/>
  <c r="P40" i="2"/>
  <c r="P45" i="2"/>
  <c r="P38" i="2"/>
  <c r="P44" i="2"/>
  <c r="P71" i="2"/>
  <c r="P61" i="2"/>
  <c r="P60" i="2"/>
  <c r="P51" i="2"/>
  <c r="P98" i="2"/>
  <c r="S6" i="2"/>
  <c r="R6" i="2"/>
  <c r="P6" i="2"/>
  <c r="S18" i="2"/>
  <c r="R18" i="2"/>
  <c r="P18" i="2"/>
  <c r="S5" i="2"/>
  <c r="S7" i="2"/>
  <c r="S8" i="2"/>
  <c r="S9" i="2"/>
  <c r="S10" i="2"/>
  <c r="S11" i="2"/>
  <c r="S12" i="2"/>
  <c r="S13" i="2"/>
  <c r="S14" i="2"/>
  <c r="S15" i="2"/>
  <c r="S16" i="2"/>
  <c r="S17" i="2"/>
  <c r="S19" i="2"/>
  <c r="S20" i="2"/>
  <c r="S21" i="2"/>
  <c r="S22" i="2"/>
  <c r="S24" i="2"/>
  <c r="S25" i="2"/>
  <c r="S26" i="2"/>
  <c r="S27" i="2"/>
  <c r="S28" i="2"/>
  <c r="S29" i="2"/>
  <c r="F30" i="2"/>
  <c r="G30" i="2"/>
  <c r="H30" i="2"/>
  <c r="I30" i="2"/>
  <c r="L30" i="2"/>
  <c r="M30" i="2"/>
  <c r="N30" i="2"/>
  <c r="O30" i="2"/>
  <c r="S30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F46" i="2"/>
  <c r="G46" i="2"/>
  <c r="H46" i="2"/>
  <c r="I46" i="2"/>
  <c r="L46" i="2"/>
  <c r="M46" i="2"/>
  <c r="S46" i="2" s="1"/>
  <c r="N46" i="2"/>
  <c r="O46" i="2"/>
  <c r="F49" i="2"/>
  <c r="G49" i="2"/>
  <c r="H49" i="2"/>
  <c r="I49" i="2"/>
  <c r="L49" i="2"/>
  <c r="M49" i="2"/>
  <c r="N49" i="2"/>
  <c r="O49" i="2"/>
  <c r="S49" i="2"/>
  <c r="S51" i="2"/>
  <c r="S52" i="2"/>
  <c r="S53" i="2"/>
  <c r="S54" i="2"/>
  <c r="S55" i="2"/>
  <c r="S56" i="2"/>
  <c r="S57" i="2"/>
  <c r="S59" i="2"/>
  <c r="S60" i="2"/>
  <c r="S61" i="2"/>
  <c r="S62" i="2"/>
  <c r="S63" i="2"/>
  <c r="S64" i="2"/>
  <c r="S65" i="2"/>
  <c r="S66" i="2"/>
  <c r="F67" i="2"/>
  <c r="S67" i="2" s="1"/>
  <c r="S68" i="2"/>
  <c r="S69" i="2"/>
  <c r="S70" i="2"/>
  <c r="S71" i="2"/>
  <c r="S72" i="2"/>
  <c r="S73" i="2"/>
  <c r="S74" i="2"/>
  <c r="S79" i="2"/>
  <c r="S80" i="2"/>
  <c r="S81" i="2"/>
  <c r="S82" i="2"/>
  <c r="S83" i="2"/>
  <c r="S85" i="2"/>
  <c r="S86" i="2"/>
  <c r="S88" i="2"/>
  <c r="S89" i="2"/>
  <c r="S90" i="2"/>
  <c r="S92" i="2"/>
  <c r="S93" i="2"/>
  <c r="S94" i="2"/>
  <c r="S95" i="2"/>
  <c r="S96" i="2"/>
  <c r="S97" i="2"/>
  <c r="S98" i="2"/>
  <c r="F99" i="2"/>
  <c r="S99" i="2" s="1"/>
  <c r="I99" i="2"/>
  <c r="H99" i="2"/>
  <c r="L99" i="2"/>
  <c r="M99" i="2"/>
  <c r="M100" i="2" s="1"/>
  <c r="N99" i="2"/>
  <c r="O99" i="2"/>
  <c r="O100" i="2" s="1"/>
  <c r="O113" i="2" s="1"/>
  <c r="F100" i="2"/>
  <c r="G100" i="2"/>
  <c r="H100" i="2"/>
  <c r="I100" i="2"/>
  <c r="L100" i="2"/>
  <c r="N100" i="2"/>
  <c r="S103" i="2"/>
  <c r="S104" i="2"/>
  <c r="I105" i="2"/>
  <c r="L105" i="2"/>
  <c r="M105" i="2"/>
  <c r="N105" i="2"/>
  <c r="O105" i="2"/>
  <c r="F105" i="2"/>
  <c r="S105" i="2" s="1"/>
  <c r="G105" i="2"/>
  <c r="H105" i="2"/>
  <c r="S107" i="2"/>
  <c r="S108" i="2"/>
  <c r="S109" i="2"/>
  <c r="S110" i="2"/>
  <c r="F111" i="2"/>
  <c r="G111" i="2"/>
  <c r="H111" i="2"/>
  <c r="I111" i="2"/>
  <c r="L111" i="2"/>
  <c r="M111" i="2"/>
  <c r="N111" i="2"/>
  <c r="O111" i="2"/>
  <c r="S111" i="2"/>
  <c r="I112" i="2"/>
  <c r="L112" i="2"/>
  <c r="L113" i="2" s="1"/>
  <c r="M112" i="2"/>
  <c r="N112" i="2"/>
  <c r="N113" i="2" s="1"/>
  <c r="O112" i="2"/>
  <c r="F112" i="2"/>
  <c r="S112" i="2" s="1"/>
  <c r="G112" i="2"/>
  <c r="H112" i="2"/>
  <c r="H113" i="2" s="1"/>
  <c r="I113" i="2"/>
  <c r="G113" i="2"/>
  <c r="S4" i="2"/>
  <c r="R103" i="2"/>
  <c r="R104" i="2"/>
  <c r="J105" i="2"/>
  <c r="J112" i="2" s="1"/>
  <c r="R112" i="2" s="1"/>
  <c r="K105" i="2"/>
  <c r="R105" i="2"/>
  <c r="R107" i="2"/>
  <c r="J108" i="2"/>
  <c r="R108" i="2" s="1"/>
  <c r="R109" i="2"/>
  <c r="R110" i="2"/>
  <c r="J111" i="2"/>
  <c r="K111" i="2"/>
  <c r="R111" i="2"/>
  <c r="K112" i="2"/>
  <c r="J30" i="2"/>
  <c r="J46" i="2"/>
  <c r="J49" i="2"/>
  <c r="J99" i="2"/>
  <c r="J100" i="2"/>
  <c r="J113" i="2" s="1"/>
  <c r="R113" i="2" s="1"/>
  <c r="K30" i="2"/>
  <c r="K46" i="2"/>
  <c r="K49" i="2"/>
  <c r="K99" i="2"/>
  <c r="K100" i="2"/>
  <c r="K113" i="2" s="1"/>
  <c r="R52" i="2"/>
  <c r="R53" i="2"/>
  <c r="R54" i="2"/>
  <c r="R55" i="2"/>
  <c r="R56" i="2"/>
  <c r="R57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9" i="2"/>
  <c r="R80" i="2"/>
  <c r="R81" i="2"/>
  <c r="R82" i="2"/>
  <c r="R83" i="2"/>
  <c r="R85" i="2"/>
  <c r="R86" i="2"/>
  <c r="R88" i="2"/>
  <c r="R89" i="2"/>
  <c r="R90" i="2"/>
  <c r="R92" i="2"/>
  <c r="R93" i="2"/>
  <c r="R94" i="2"/>
  <c r="R95" i="2"/>
  <c r="R96" i="2"/>
  <c r="R97" i="2"/>
  <c r="R98" i="2"/>
  <c r="R99" i="2"/>
  <c r="R51" i="2"/>
  <c r="R49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32" i="2"/>
  <c r="R30" i="2"/>
  <c r="R5" i="2"/>
  <c r="R7" i="2"/>
  <c r="R8" i="2"/>
  <c r="R9" i="2"/>
  <c r="R10" i="2"/>
  <c r="R11" i="2"/>
  <c r="R12" i="2"/>
  <c r="R13" i="2"/>
  <c r="R14" i="2"/>
  <c r="R15" i="2"/>
  <c r="R16" i="2"/>
  <c r="R17" i="2"/>
  <c r="R19" i="2"/>
  <c r="R20" i="2"/>
  <c r="R21" i="2"/>
  <c r="R22" i="2"/>
  <c r="R24" i="2"/>
  <c r="R25" i="2"/>
  <c r="R26" i="2"/>
  <c r="R27" i="2"/>
  <c r="R28" i="2"/>
  <c r="R29" i="2"/>
  <c r="R4" i="2"/>
  <c r="P109" i="2"/>
  <c r="P107" i="2"/>
  <c r="P108" i="2"/>
  <c r="P111" i="2"/>
  <c r="P103" i="2"/>
  <c r="P105" i="2"/>
  <c r="P112" i="2" s="1"/>
  <c r="P42" i="2"/>
  <c r="P39" i="2"/>
  <c r="P43" i="2"/>
  <c r="P35" i="2"/>
  <c r="P41" i="2"/>
  <c r="P37" i="2"/>
  <c r="P4" i="2"/>
  <c r="P30" i="2" s="1"/>
  <c r="P49" i="2" s="1"/>
  <c r="P7" i="2"/>
  <c r="P25" i="2"/>
  <c r="P26" i="2"/>
  <c r="P13" i="2"/>
  <c r="P17" i="2"/>
  <c r="P29" i="2"/>
  <c r="P27" i="2"/>
  <c r="P14" i="2"/>
  <c r="P15" i="2"/>
  <c r="P16" i="2"/>
  <c r="P20" i="2"/>
  <c r="P21" i="2"/>
  <c r="P5" i="2"/>
  <c r="P10" i="2"/>
  <c r="P11" i="2"/>
  <c r="P12" i="2"/>
  <c r="P28" i="2"/>
  <c r="P8" i="2"/>
  <c r="P9" i="2"/>
  <c r="P22" i="2"/>
  <c r="P19" i="2"/>
  <c r="P52" i="2"/>
  <c r="P99" i="2" s="1"/>
  <c r="P53" i="2"/>
  <c r="P55" i="2"/>
  <c r="P64" i="2"/>
  <c r="P65" i="2"/>
  <c r="P66" i="2"/>
  <c r="P69" i="2"/>
  <c r="P74" i="2"/>
  <c r="P79" i="2"/>
  <c r="P81" i="2"/>
  <c r="P82" i="2"/>
  <c r="P83" i="2"/>
  <c r="P88" i="2"/>
  <c r="P93" i="2"/>
  <c r="P94" i="2"/>
  <c r="P95" i="2"/>
  <c r="P96" i="2"/>
  <c r="P97" i="2"/>
  <c r="P92" i="2"/>
  <c r="P57" i="2"/>
  <c r="P68" i="2"/>
  <c r="P70" i="2"/>
  <c r="P72" i="2"/>
  <c r="P80" i="2"/>
  <c r="P59" i="2"/>
  <c r="P56" i="2"/>
  <c r="P54" i="2"/>
  <c r="P62" i="2"/>
  <c r="P63" i="2"/>
  <c r="P67" i="2"/>
  <c r="P73" i="2"/>
  <c r="P85" i="2"/>
  <c r="P86" i="2"/>
  <c r="P89" i="2"/>
  <c r="P90" i="2"/>
  <c r="P100" i="2" l="1"/>
  <c r="P113" i="2" s="1"/>
  <c r="S100" i="2"/>
  <c r="M113" i="2"/>
  <c r="R100" i="2"/>
  <c r="F113" i="2"/>
  <c r="S113" i="2" l="1"/>
  <c r="Q113" i="2"/>
</calcChain>
</file>

<file path=xl/comments1.xml><?xml version="1.0" encoding="utf-8"?>
<comments xmlns="http://schemas.openxmlformats.org/spreadsheetml/2006/main">
  <authors>
    <author>Gwen</author>
    <author>Mike</author>
    <author>Mike B</author>
  </authors>
  <commentList>
    <comment ref="J15" authorId="0">
      <text>
        <r>
          <rPr>
            <b/>
            <sz val="9"/>
            <color indexed="81"/>
            <rFont val="Tahoma"/>
            <family val="2"/>
          </rPr>
          <t>Gwen:</t>
        </r>
        <r>
          <rPr>
            <sz val="9"/>
            <color indexed="81"/>
            <rFont val="Tahoma"/>
            <family val="2"/>
          </rPr>
          <t xml:space="preserve">
Rate Incr effectvie Aug 2014 adds $52,000</t>
        </r>
      </text>
    </comment>
    <comment ref="K16" authorId="1">
      <text>
        <r>
          <rPr>
            <b/>
            <sz val="9"/>
            <color indexed="81"/>
            <rFont val="Tahoma"/>
            <family val="2"/>
          </rPr>
          <t>Mike:</t>
        </r>
        <r>
          <rPr>
            <sz val="9"/>
            <color indexed="81"/>
            <rFont val="Tahoma"/>
            <family val="2"/>
          </rPr>
          <t xml:space="preserve">
Includes rate increase of $6 per lot eligible for standby fees.</t>
        </r>
      </text>
    </comment>
    <comment ref="J32" authorId="1">
      <text>
        <r>
          <rPr>
            <b/>
            <sz val="9"/>
            <color indexed="81"/>
            <rFont val="Tahoma"/>
            <family val="2"/>
          </rPr>
          <t>Mike:</t>
        </r>
        <r>
          <rPr>
            <sz val="9"/>
            <color indexed="81"/>
            <rFont val="Tahoma"/>
            <family val="2"/>
          </rPr>
          <t xml:space="preserve">
Represents a 3% increase over FY 2012-2013.  FY2013-2014 experienced a higher than normal level of labor costs and was not used as a basis for this part of the budget.</t>
        </r>
      </text>
    </comment>
    <comment ref="K32" authorId="2">
      <text>
        <r>
          <rPr>
            <b/>
            <sz val="9"/>
            <color indexed="81"/>
            <rFont val="Tahoma"/>
            <family val="2"/>
          </rPr>
          <t>Mike B:</t>
        </r>
        <r>
          <rPr>
            <sz val="9"/>
            <color indexed="81"/>
            <rFont val="Tahoma"/>
            <family val="2"/>
          </rPr>
          <t xml:space="preserve">
Labor costs required for billing standby fees.
</t>
        </r>
      </text>
    </comment>
    <comment ref="O65" authorId="1">
      <text>
        <r>
          <rPr>
            <b/>
            <sz val="9"/>
            <color indexed="81"/>
            <rFont val="Tahoma"/>
            <family val="2"/>
          </rPr>
          <t>Mike:</t>
        </r>
        <r>
          <rPr>
            <sz val="9"/>
            <color indexed="81"/>
            <rFont val="Tahoma"/>
            <family val="2"/>
          </rPr>
          <t xml:space="preserve">
Projected costs associated with ongoing litigation as well as efforts to collect past due fees.</t>
        </r>
      </text>
    </comment>
    <comment ref="F67" authorId="0">
      <text>
        <r>
          <rPr>
            <b/>
            <sz val="9"/>
            <color indexed="81"/>
            <rFont val="Tahoma"/>
            <family val="2"/>
          </rPr>
          <t>Gwen:</t>
        </r>
        <r>
          <rPr>
            <sz val="9"/>
            <color indexed="81"/>
            <rFont val="Tahoma"/>
            <family val="2"/>
          </rPr>
          <t xml:space="preserve">
0 Out</t>
        </r>
      </text>
    </comment>
    <comment ref="F98" authorId="2">
      <text>
        <r>
          <rPr>
            <b/>
            <sz val="9"/>
            <color indexed="81"/>
            <rFont val="Tahoma"/>
            <family val="2"/>
          </rPr>
          <t>Mike B:</t>
        </r>
        <r>
          <rPr>
            <sz val="9"/>
            <color indexed="81"/>
            <rFont val="Tahoma"/>
            <family val="2"/>
          </rPr>
          <t xml:space="preserve">
$1,000 for each even year for election.</t>
        </r>
      </text>
    </comment>
    <comment ref="J98" authorId="2">
      <text>
        <r>
          <rPr>
            <b/>
            <sz val="9"/>
            <color indexed="81"/>
            <rFont val="Tahoma"/>
            <family val="2"/>
          </rPr>
          <t>Mike B:</t>
        </r>
        <r>
          <rPr>
            <sz val="9"/>
            <color indexed="81"/>
            <rFont val="Tahoma"/>
            <family val="2"/>
          </rPr>
          <t xml:space="preserve">
$1,000 for each even year for election.</t>
        </r>
      </text>
    </comment>
    <comment ref="J109" authorId="2">
      <text>
        <r>
          <rPr>
            <b/>
            <sz val="9"/>
            <color indexed="81"/>
            <rFont val="Tahoma"/>
            <family val="2"/>
          </rPr>
          <t>Mike B:</t>
        </r>
        <r>
          <rPr>
            <sz val="9"/>
            <color indexed="81"/>
            <rFont val="Tahoma"/>
            <family val="2"/>
          </rPr>
          <t xml:space="preserve">
$8,000 DFA Loan
$3042 Bond Debt - Water Tank Grant
</t>
        </r>
      </text>
    </comment>
  </commentList>
</comments>
</file>

<file path=xl/sharedStrings.xml><?xml version="1.0" encoding="utf-8"?>
<sst xmlns="http://schemas.openxmlformats.org/spreadsheetml/2006/main" count="233" uniqueCount="125">
  <si>
    <t>Ordinary Income/Expense</t>
  </si>
  <si>
    <t>Income</t>
  </si>
  <si>
    <t>31500 · Property Tax</t>
  </si>
  <si>
    <t>34150 · Printing and Copying</t>
  </si>
  <si>
    <t>34181 · Rec Fees Fishing</t>
  </si>
  <si>
    <t>34182 · Rec Fees Daily Swim</t>
  </si>
  <si>
    <t>34185 · Rec Fees Daily Green</t>
  </si>
  <si>
    <t>34186 · Rec Fees Daily Cart</t>
  </si>
  <si>
    <t>34188 · Rec Fees Trail Fees</t>
  </si>
  <si>
    <t>34190 · Rent of Facilities</t>
  </si>
  <si>
    <t>34230 · Water Services MISC</t>
  </si>
  <si>
    <t>34231 · Metered Water</t>
  </si>
  <si>
    <t>34232 · Water Stand by Fees</t>
  </si>
  <si>
    <t>34235 · Trash Fees</t>
  </si>
  <si>
    <t>34240 · Water Meter Install</t>
  </si>
  <si>
    <t>34250 · Water Reconnect</t>
  </si>
  <si>
    <t>34251 · Water Disconnect</t>
  </si>
  <si>
    <t>34990 · Facilities &amp; Service Charges</t>
  </si>
  <si>
    <t>36010 · Contribution/Donation</t>
  </si>
  <si>
    <t>36030 · Investment Interest</t>
  </si>
  <si>
    <t>36060 · Refunds</t>
  </si>
  <si>
    <t>36070 · Rents and Royalties</t>
  </si>
  <si>
    <t>36090 · Sale of Merchandise</t>
  </si>
  <si>
    <t>37803 · Otero Trash Removal</t>
  </si>
  <si>
    <t>Total Income</t>
  </si>
  <si>
    <t>Cost of Goods Sold</t>
  </si>
  <si>
    <t>41020 · Wages - Full Time Employees</t>
  </si>
  <si>
    <t>41030 · Wages - Part Time Employees</t>
  </si>
  <si>
    <t>41050 · Wages - Overtime</t>
  </si>
  <si>
    <t>41055 · Wages - Stand By</t>
  </si>
  <si>
    <t>41060 · Vacation and Leave Pay</t>
  </si>
  <si>
    <t>42000 · NM Withholding</t>
  </si>
  <si>
    <t>42030 · Retirement PERA</t>
  </si>
  <si>
    <t>42050 · Risk Management Expense</t>
  </si>
  <si>
    <t>42070 · Unemployment Ins SUTA Exp</t>
  </si>
  <si>
    <t>47030 · Garnishments</t>
  </si>
  <si>
    <t>47041 · Employee Training</t>
  </si>
  <si>
    <t>47043 · Pre-Employ Physical Exams</t>
  </si>
  <si>
    <t>47210 · Worker's Comp Premiums</t>
  </si>
  <si>
    <t>47215 · Workers Comp Insurance</t>
  </si>
  <si>
    <t>Total COGS</t>
  </si>
  <si>
    <t>Gross Profit</t>
  </si>
  <si>
    <t>Expense</t>
  </si>
  <si>
    <t>43009 · Federal 941 Tax Expense</t>
  </si>
  <si>
    <t>43010 · Mileage Reimbursement</t>
  </si>
  <si>
    <t>43020 · Per Diem</t>
  </si>
  <si>
    <t>43030 · Transportation Expense</t>
  </si>
  <si>
    <t>44010 · R&amp;M Building/Structures</t>
  </si>
  <si>
    <t>44030 · R&amp;M Grounds, Roads, Lakes</t>
  </si>
  <si>
    <t>44040 · R&amp;M - Vehicles</t>
  </si>
  <si>
    <t>44042 · R&amp;M Fixtures</t>
  </si>
  <si>
    <t>44043 · R&amp;M - Equipment-Heavy</t>
  </si>
  <si>
    <t>44045 · R&amp;M Carts</t>
  </si>
  <si>
    <t>44052 · R&amp;M Water Distrib. System</t>
  </si>
  <si>
    <t>44053 · R&amp;M Water Filtration System</t>
  </si>
  <si>
    <t>45010 · Audit Contract</t>
  </si>
  <si>
    <t>45020 · Attorney Fees</t>
  </si>
  <si>
    <t>45030 · Professional Services</t>
  </si>
  <si>
    <t>45035 · Public Notices - RFP</t>
  </si>
  <si>
    <t>45040 · Trash Disposal Contract</t>
  </si>
  <si>
    <t>46010 · Supplies</t>
  </si>
  <si>
    <t>46022 · Non-Capital Fixtures</t>
  </si>
  <si>
    <t>46023 · Non-Capital Equipment/Tools</t>
  </si>
  <si>
    <t>46030 · Safety Equipment</t>
  </si>
  <si>
    <t>46050 · Chemicals</t>
  </si>
  <si>
    <t>46060 · Fuel &amp; Oil</t>
  </si>
  <si>
    <t>47060 · Insurance - General Liability</t>
  </si>
  <si>
    <t>47061 · Insurance - Auto</t>
  </si>
  <si>
    <t>47062 · Insurance - Property</t>
  </si>
  <si>
    <t>47070 · Postage &amp; Mail Service</t>
  </si>
  <si>
    <t>47081 · Printing</t>
  </si>
  <si>
    <t>47110 · Interest / Penalties</t>
  </si>
  <si>
    <t>47111 · County Clerk Filing Fee</t>
  </si>
  <si>
    <t>47113 · Bank Charges</t>
  </si>
  <si>
    <t>47115 · Water Conservation Fee</t>
  </si>
  <si>
    <t>47116 · Water Permit Fees</t>
  </si>
  <si>
    <t>47120 · Rent of Equipment / Machinery</t>
  </si>
  <si>
    <t>47140 · Subscriptions and Dues</t>
  </si>
  <si>
    <t>47150 · Telephone Expense</t>
  </si>
  <si>
    <t>47161 · Utilities - Water</t>
  </si>
  <si>
    <t>47162 · Utilities  -  Electricity</t>
  </si>
  <si>
    <t>47163 · Utilities  -  Propane</t>
  </si>
  <si>
    <t>47170 · Election Expenses</t>
  </si>
  <si>
    <t>Total Expense</t>
  </si>
  <si>
    <t>Net Ordinary Income</t>
  </si>
  <si>
    <t>Other Income/Expense</t>
  </si>
  <si>
    <t>Other Income</t>
  </si>
  <si>
    <t>37200 · Grants</t>
  </si>
  <si>
    <t>Total Other Income</t>
  </si>
  <si>
    <t>Other Expense</t>
  </si>
  <si>
    <t>45054 · Transfer to USDA</t>
  </si>
  <si>
    <t>47020 · Claims/Judgments</t>
  </si>
  <si>
    <t>Total Other Expense</t>
  </si>
  <si>
    <t>Net Income</t>
  </si>
  <si>
    <t>101 Admin</t>
  </si>
  <si>
    <t>101 GM</t>
  </si>
  <si>
    <t>101 RD</t>
  </si>
  <si>
    <t>505 WD</t>
  </si>
  <si>
    <t>506 SB</t>
  </si>
  <si>
    <t>510 CM</t>
  </si>
  <si>
    <t>513 Golf</t>
  </si>
  <si>
    <t>516 Rec</t>
  </si>
  <si>
    <t>599 F&amp;S</t>
  </si>
  <si>
    <t>Totals</t>
  </si>
  <si>
    <t>Net Other Income/Expense</t>
  </si>
  <si>
    <t>Fund transfers w/n budget only</t>
  </si>
  <si>
    <t>101 RM/PR</t>
  </si>
  <si>
    <t>49504  Debt Service</t>
  </si>
  <si>
    <t>Check Sum</t>
  </si>
  <si>
    <t>Water Fund</t>
  </si>
  <si>
    <t>General Fund</t>
  </si>
  <si>
    <t>47210 · Worker's Comp Fee</t>
  </si>
  <si>
    <t>46070-Ferilizer&amp;Seed</t>
  </si>
  <si>
    <t>46080-Trout</t>
  </si>
  <si>
    <t>46090-Road Material</t>
  </si>
  <si>
    <t>46091 - Sand &amp; Gravel</t>
  </si>
  <si>
    <t>47100 - Purchases for Resale</t>
  </si>
  <si>
    <t>44041 - R&amp;M Furniture</t>
  </si>
  <si>
    <t>47117 - Permits</t>
  </si>
  <si>
    <t>34991 - R&amp;S (Prior Years - Reserve)</t>
  </si>
  <si>
    <t>34991 - F&amp;S (Prior Years - Reserve)</t>
  </si>
  <si>
    <t>47112- Conveyances &amp; Deeds</t>
  </si>
  <si>
    <t>34060 · Cemetery Fees</t>
  </si>
  <si>
    <t>34070 - Purch of Cemetery Lots</t>
  </si>
  <si>
    <t>34236 - Water SB (Prior Yrs - Reserve)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</si>
</sst>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indexed="8"/>
      <name val="Calibri"/>
      <family val="2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49" fontId="1" fillId="0" borderId="0" xfId="0" applyNumberFormat="1" applyFont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4" fontId="0" fillId="3" borderId="0" xfId="0" applyNumberFormat="1" applyFill="1" applyAlignment="1" applyProtection="1">
      <alignment horizontal="center"/>
    </xf>
    <xf numFmtId="0" fontId="0" fillId="3" borderId="0" xfId="0" applyFill="1" applyAlignment="1" applyProtection="1">
      <alignment horizontal="center"/>
    </xf>
    <xf numFmtId="0" fontId="0" fillId="0" borderId="0" xfId="0" applyAlignment="1" applyProtection="1">
      <alignment horizontal="center"/>
    </xf>
    <xf numFmtId="49" fontId="1" fillId="0" borderId="0" xfId="0" applyNumberFormat="1" applyFont="1" applyProtection="1"/>
    <xf numFmtId="0" fontId="0" fillId="0" borderId="0" xfId="0" applyProtection="1"/>
    <xf numFmtId="4" fontId="0" fillId="0" borderId="0" xfId="0" applyNumberFormat="1" applyProtection="1"/>
    <xf numFmtId="0" fontId="0" fillId="3" borderId="0" xfId="0" applyFill="1" applyProtection="1"/>
    <xf numFmtId="0" fontId="0" fillId="2" borderId="0" xfId="0" applyFill="1" applyProtection="1"/>
    <xf numFmtId="0" fontId="0" fillId="0" borderId="0" xfId="0" applyFill="1" applyProtection="1"/>
    <xf numFmtId="4" fontId="0" fillId="0" borderId="0" xfId="0" applyNumberFormat="1" applyFill="1" applyProtection="1"/>
    <xf numFmtId="4" fontId="0" fillId="3" borderId="0" xfId="0" applyNumberFormat="1" applyFill="1" applyProtection="1"/>
    <xf numFmtId="4" fontId="0" fillId="2" borderId="0" xfId="0" applyNumberFormat="1" applyFill="1" applyProtection="1"/>
    <xf numFmtId="4" fontId="0" fillId="4" borderId="0" xfId="0" applyNumberFormat="1" applyFill="1" applyProtection="1"/>
    <xf numFmtId="4" fontId="6" fillId="0" borderId="0" xfId="0" applyNumberFormat="1" applyFont="1" applyAlignment="1" applyProtection="1">
      <alignment horizontal="center"/>
    </xf>
    <xf numFmtId="4" fontId="0" fillId="0" borderId="0" xfId="0" applyNumberFormat="1" applyFill="1" applyBorder="1" applyProtection="1"/>
    <xf numFmtId="4" fontId="0" fillId="0" borderId="0" xfId="0" applyNumberFormat="1" applyFont="1" applyFill="1" applyProtection="1"/>
    <xf numFmtId="4" fontId="0" fillId="4" borderId="0" xfId="0" applyNumberFormat="1" applyFont="1" applyFill="1" applyProtection="1"/>
    <xf numFmtId="4" fontId="0" fillId="0" borderId="0" xfId="0" applyNumberFormat="1" applyFont="1" applyProtection="1"/>
    <xf numFmtId="4" fontId="0" fillId="0" borderId="1" xfId="0" applyNumberFormat="1" applyBorder="1" applyAlignment="1" applyProtection="1">
      <alignment horizontal="center"/>
    </xf>
    <xf numFmtId="4" fontId="6" fillId="0" borderId="0" xfId="0" applyNumberFormat="1" applyFont="1" applyFill="1" applyProtection="1"/>
    <xf numFmtId="4" fontId="1" fillId="0" borderId="2" xfId="0" applyNumberFormat="1" applyFont="1" applyBorder="1" applyProtection="1"/>
    <xf numFmtId="4" fontId="1" fillId="0" borderId="0" xfId="0" applyNumberFormat="1" applyFont="1" applyProtection="1"/>
    <xf numFmtId="0" fontId="1" fillId="0" borderId="0" xfId="0" applyFont="1" applyProtection="1"/>
    <xf numFmtId="0" fontId="1" fillId="0" borderId="0" xfId="0" applyNumberFormat="1" applyFont="1" applyProtection="1"/>
    <xf numFmtId="0" fontId="0" fillId="0" borderId="0" xfId="0" applyFont="1" applyFill="1" applyProtection="1"/>
    <xf numFmtId="0" fontId="3" fillId="0" borderId="0" xfId="0" applyFont="1" applyFill="1" applyProtection="1"/>
    <xf numFmtId="0" fontId="6" fillId="0" borderId="0" xfId="0" applyFont="1" applyFill="1" applyProtection="1"/>
    <xf numFmtId="0" fontId="1" fillId="0" borderId="0" xfId="0" applyFont="1" applyFill="1" applyProtection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114300</xdr:colOff>
      <xdr:row>1</xdr:row>
      <xdr:rowOff>57150</xdr:rowOff>
    </xdr:to>
    <xdr:pic>
      <xdr:nvPicPr>
        <xdr:cNvPr id="2086" name="FILTER" hidden="1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14400" cy="247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114300</xdr:colOff>
      <xdr:row>1</xdr:row>
      <xdr:rowOff>57150</xdr:rowOff>
    </xdr:to>
    <xdr:pic>
      <xdr:nvPicPr>
        <xdr:cNvPr id="2087" name="HEADER" hidden="1"/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914400" cy="247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W120"/>
  <sheetViews>
    <sheetView tabSelected="1" zoomScaleNormal="90" workbookViewId="0">
      <pane xSplit="5" ySplit="1" topLeftCell="L2" activePane="bottomRight" state="frozenSplit"/>
      <selection pane="topRight" activeCell="F1" sqref="F1"/>
      <selection pane="bottomLeft" activeCell="A2" sqref="A2"/>
      <selection pane="bottomRight"/>
    </sheetView>
  </sheetViews>
  <sheetFormatPr defaultRowHeight="15" x14ac:dyDescent="0.25"/>
  <cols>
    <col min="1" max="4" width="3" style="28" customWidth="1"/>
    <col min="5" max="5" width="35.5703125" style="28" bestFit="1" customWidth="1"/>
    <col min="6" max="6" width="12.5703125" style="9" customWidth="1"/>
    <col min="7" max="7" width="12.7109375" style="9" customWidth="1"/>
    <col min="8" max="8" width="12.28515625" style="9" customWidth="1"/>
    <col min="9" max="9" width="11.28515625" style="9" customWidth="1"/>
    <col min="10" max="10" width="13.28515625" style="10" customWidth="1"/>
    <col min="11" max="11" width="11.5703125" style="9" customWidth="1"/>
    <col min="12" max="12" width="11.140625" style="9" customWidth="1"/>
    <col min="13" max="13" width="12.42578125" style="9" customWidth="1"/>
    <col min="14" max="14" width="12.5703125" style="9" customWidth="1"/>
    <col min="15" max="15" width="12.28515625" style="9" customWidth="1"/>
    <col min="16" max="16" width="11.5703125" style="9" customWidth="1"/>
    <col min="17" max="17" width="11.85546875" style="9" customWidth="1"/>
    <col min="18" max="18" width="14.28515625" style="13" customWidth="1"/>
    <col min="19" max="19" width="12.85546875" style="13" bestFit="1" customWidth="1"/>
    <col min="20" max="23" width="9.140625" style="9"/>
  </cols>
  <sheetData>
    <row r="1" spans="1:23" s="2" customFormat="1" x14ac:dyDescent="0.25">
      <c r="A1" s="3"/>
      <c r="B1" s="3"/>
      <c r="C1" s="3"/>
      <c r="D1" s="3"/>
      <c r="E1" s="3"/>
      <c r="F1" s="4" t="s">
        <v>94</v>
      </c>
      <c r="G1" s="4" t="s">
        <v>95</v>
      </c>
      <c r="H1" s="4" t="s">
        <v>106</v>
      </c>
      <c r="I1" s="4" t="s">
        <v>96</v>
      </c>
      <c r="J1" s="5" t="s">
        <v>97</v>
      </c>
      <c r="K1" s="6" t="s">
        <v>98</v>
      </c>
      <c r="L1" s="4" t="s">
        <v>99</v>
      </c>
      <c r="M1" s="4" t="s">
        <v>100</v>
      </c>
      <c r="N1" s="4" t="s">
        <v>101</v>
      </c>
      <c r="O1" s="4" t="s">
        <v>102</v>
      </c>
      <c r="P1" s="7" t="s">
        <v>103</v>
      </c>
      <c r="Q1" s="7"/>
      <c r="R1" s="6" t="s">
        <v>109</v>
      </c>
      <c r="S1" s="4" t="s">
        <v>110</v>
      </c>
      <c r="T1" s="7"/>
      <c r="U1" s="7"/>
      <c r="V1" s="7"/>
      <c r="W1" s="7"/>
    </row>
    <row r="2" spans="1:23" x14ac:dyDescent="0.25">
      <c r="A2" s="8"/>
      <c r="B2" s="8" t="s">
        <v>0</v>
      </c>
      <c r="C2" s="8"/>
      <c r="D2" s="8"/>
      <c r="E2" s="8"/>
      <c r="R2" s="11"/>
      <c r="S2" s="12"/>
    </row>
    <row r="3" spans="1:23" x14ac:dyDescent="0.25">
      <c r="A3" s="8"/>
      <c r="B3" s="8"/>
      <c r="C3" s="8"/>
      <c r="D3" s="8" t="s">
        <v>1</v>
      </c>
      <c r="E3" s="8"/>
      <c r="F3" s="13"/>
      <c r="G3" s="13"/>
      <c r="H3" s="14"/>
      <c r="I3" s="14"/>
      <c r="J3" s="14"/>
      <c r="K3" s="14"/>
      <c r="L3" s="14"/>
      <c r="M3" s="14"/>
      <c r="N3" s="14"/>
      <c r="O3" s="14"/>
      <c r="P3" s="10"/>
      <c r="Q3" s="10"/>
      <c r="R3" s="15"/>
      <c r="S3" s="16"/>
      <c r="T3" s="8" t="s">
        <v>1</v>
      </c>
      <c r="U3" s="10"/>
    </row>
    <row r="4" spans="1:23" x14ac:dyDescent="0.25">
      <c r="A4" s="8"/>
      <c r="B4" s="8"/>
      <c r="C4" s="8"/>
      <c r="D4" s="8"/>
      <c r="E4" s="8" t="s">
        <v>2</v>
      </c>
      <c r="F4" s="14">
        <v>69935</v>
      </c>
      <c r="G4" s="14">
        <v>27945</v>
      </c>
      <c r="H4" s="14">
        <v>32137</v>
      </c>
      <c r="I4" s="14">
        <v>16767</v>
      </c>
      <c r="J4" s="14"/>
      <c r="K4" s="14"/>
      <c r="L4" s="14">
        <v>458</v>
      </c>
      <c r="M4" s="14">
        <v>3671</v>
      </c>
      <c r="N4" s="14"/>
      <c r="O4" s="14"/>
      <c r="P4" s="10">
        <f t="shared" ref="P4:P75" si="0">SUM(F4:O4)</f>
        <v>150913</v>
      </c>
      <c r="Q4" s="10"/>
      <c r="R4" s="15">
        <f>SUM(J4+K4)</f>
        <v>0</v>
      </c>
      <c r="S4" s="16">
        <f>SUM(F4+G4+H4+I4+L4+M4+N4+O4)</f>
        <v>150913</v>
      </c>
      <c r="T4" s="8" t="s">
        <v>2</v>
      </c>
      <c r="U4" s="10"/>
    </row>
    <row r="5" spans="1:23" x14ac:dyDescent="0.25">
      <c r="A5" s="8"/>
      <c r="B5" s="8"/>
      <c r="C5" s="8"/>
      <c r="D5" s="8"/>
      <c r="E5" s="8" t="s">
        <v>122</v>
      </c>
      <c r="F5" s="14"/>
      <c r="G5" s="14"/>
      <c r="H5" s="14"/>
      <c r="I5" s="14"/>
      <c r="J5" s="14"/>
      <c r="K5" s="14"/>
      <c r="L5" s="14">
        <v>600</v>
      </c>
      <c r="M5" s="14"/>
      <c r="N5" s="14"/>
      <c r="O5" s="14"/>
      <c r="P5" s="10">
        <f t="shared" si="0"/>
        <v>600</v>
      </c>
      <c r="Q5" s="10"/>
      <c r="R5" s="15">
        <f t="shared" ref="R5:R29" si="1">SUM(J5+K5)</f>
        <v>0</v>
      </c>
      <c r="S5" s="16">
        <f t="shared" ref="S5:S72" si="2">SUM(F5+G5+H5+I5+L5+M5+N5+O5)</f>
        <v>600</v>
      </c>
      <c r="T5" s="8" t="s">
        <v>122</v>
      </c>
      <c r="U5" s="10"/>
    </row>
    <row r="6" spans="1:23" x14ac:dyDescent="0.25">
      <c r="A6" s="8"/>
      <c r="B6" s="8"/>
      <c r="C6" s="8"/>
      <c r="D6" s="8"/>
      <c r="E6" s="8" t="s">
        <v>123</v>
      </c>
      <c r="F6" s="14"/>
      <c r="G6" s="14"/>
      <c r="H6" s="14"/>
      <c r="I6" s="14"/>
      <c r="J6" s="14"/>
      <c r="K6" s="14"/>
      <c r="L6" s="14">
        <v>400</v>
      </c>
      <c r="M6" s="14"/>
      <c r="N6" s="14"/>
      <c r="O6" s="14"/>
      <c r="P6" s="10">
        <f t="shared" si="0"/>
        <v>400</v>
      </c>
      <c r="Q6" s="10"/>
      <c r="R6" s="15">
        <f t="shared" si="1"/>
        <v>0</v>
      </c>
      <c r="S6" s="16">
        <f t="shared" si="2"/>
        <v>400</v>
      </c>
      <c r="T6" s="8" t="s">
        <v>123</v>
      </c>
      <c r="U6" s="10"/>
    </row>
    <row r="7" spans="1:23" x14ac:dyDescent="0.25">
      <c r="A7" s="8"/>
      <c r="B7" s="8"/>
      <c r="C7" s="8"/>
      <c r="D7" s="8"/>
      <c r="E7" s="8" t="s">
        <v>3</v>
      </c>
      <c r="F7" s="14">
        <v>64</v>
      </c>
      <c r="G7" s="14"/>
      <c r="H7" s="14"/>
      <c r="I7" s="14"/>
      <c r="J7" s="14"/>
      <c r="K7" s="14"/>
      <c r="L7" s="14"/>
      <c r="M7" s="14"/>
      <c r="N7" s="14"/>
      <c r="O7" s="14"/>
      <c r="P7" s="10">
        <f t="shared" si="0"/>
        <v>64</v>
      </c>
      <c r="Q7" s="10"/>
      <c r="R7" s="15">
        <f t="shared" si="1"/>
        <v>0</v>
      </c>
      <c r="S7" s="16">
        <f t="shared" si="2"/>
        <v>64</v>
      </c>
      <c r="T7" s="8" t="s">
        <v>3</v>
      </c>
      <c r="U7" s="10"/>
    </row>
    <row r="8" spans="1:23" x14ac:dyDescent="0.25">
      <c r="A8" s="8"/>
      <c r="B8" s="8"/>
      <c r="C8" s="8"/>
      <c r="D8" s="8"/>
      <c r="E8" s="8" t="s">
        <v>4</v>
      </c>
      <c r="F8" s="14"/>
      <c r="G8" s="14"/>
      <c r="H8" s="14"/>
      <c r="I8" s="14"/>
      <c r="J8" s="14"/>
      <c r="K8" s="14"/>
      <c r="L8" s="14"/>
      <c r="M8" s="14"/>
      <c r="N8" s="14">
        <v>633</v>
      </c>
      <c r="O8" s="14"/>
      <c r="P8" s="10">
        <f t="shared" si="0"/>
        <v>633</v>
      </c>
      <c r="Q8" s="10"/>
      <c r="R8" s="15">
        <f t="shared" si="1"/>
        <v>0</v>
      </c>
      <c r="S8" s="16">
        <f t="shared" si="2"/>
        <v>633</v>
      </c>
      <c r="T8" s="8" t="s">
        <v>4</v>
      </c>
      <c r="U8" s="10"/>
    </row>
    <row r="9" spans="1:23" x14ac:dyDescent="0.25">
      <c r="A9" s="8"/>
      <c r="B9" s="8"/>
      <c r="C9" s="8"/>
      <c r="D9" s="8"/>
      <c r="E9" s="8" t="s">
        <v>5</v>
      </c>
      <c r="F9" s="14"/>
      <c r="G9" s="14"/>
      <c r="H9" s="14"/>
      <c r="I9" s="14"/>
      <c r="J9" s="14"/>
      <c r="K9" s="14"/>
      <c r="L9" s="14"/>
      <c r="M9" s="14"/>
      <c r="N9" s="14">
        <v>2335</v>
      </c>
      <c r="O9" s="14"/>
      <c r="P9" s="10">
        <f t="shared" si="0"/>
        <v>2335</v>
      </c>
      <c r="Q9" s="10"/>
      <c r="R9" s="15">
        <f t="shared" si="1"/>
        <v>0</v>
      </c>
      <c r="S9" s="16">
        <f t="shared" si="2"/>
        <v>2335</v>
      </c>
      <c r="T9" s="8" t="s">
        <v>5</v>
      </c>
      <c r="U9" s="10"/>
    </row>
    <row r="10" spans="1:23" x14ac:dyDescent="0.25">
      <c r="A10" s="8"/>
      <c r="B10" s="8"/>
      <c r="C10" s="8"/>
      <c r="D10" s="8"/>
      <c r="E10" s="8" t="s">
        <v>6</v>
      </c>
      <c r="F10" s="14"/>
      <c r="G10" s="14"/>
      <c r="H10" s="14"/>
      <c r="I10" s="14"/>
      <c r="J10" s="14"/>
      <c r="K10" s="14"/>
      <c r="L10" s="14"/>
      <c r="M10" s="14">
        <v>1294</v>
      </c>
      <c r="N10" s="14"/>
      <c r="O10" s="14"/>
      <c r="P10" s="10">
        <f t="shared" si="0"/>
        <v>1294</v>
      </c>
      <c r="Q10" s="10"/>
      <c r="R10" s="15">
        <f t="shared" si="1"/>
        <v>0</v>
      </c>
      <c r="S10" s="16">
        <f t="shared" si="2"/>
        <v>1294</v>
      </c>
      <c r="T10" s="8" t="s">
        <v>6</v>
      </c>
      <c r="U10" s="10"/>
    </row>
    <row r="11" spans="1:23" x14ac:dyDescent="0.25">
      <c r="A11" s="8"/>
      <c r="B11" s="8"/>
      <c r="C11" s="8"/>
      <c r="D11" s="8"/>
      <c r="E11" s="8" t="s">
        <v>7</v>
      </c>
      <c r="F11" s="14"/>
      <c r="G11" s="14"/>
      <c r="H11" s="14"/>
      <c r="I11" s="14"/>
      <c r="J11" s="14"/>
      <c r="K11" s="14"/>
      <c r="L11" s="14"/>
      <c r="M11" s="14">
        <v>564</v>
      </c>
      <c r="N11" s="14"/>
      <c r="O11" s="14"/>
      <c r="P11" s="10">
        <f t="shared" si="0"/>
        <v>564</v>
      </c>
      <c r="Q11" s="10"/>
      <c r="R11" s="15">
        <f t="shared" si="1"/>
        <v>0</v>
      </c>
      <c r="S11" s="16">
        <f t="shared" si="2"/>
        <v>564</v>
      </c>
      <c r="T11" s="8" t="s">
        <v>7</v>
      </c>
      <c r="U11" s="10"/>
    </row>
    <row r="12" spans="1:23" x14ac:dyDescent="0.25">
      <c r="A12" s="8"/>
      <c r="B12" s="8"/>
      <c r="C12" s="8"/>
      <c r="D12" s="8"/>
      <c r="E12" s="8" t="s">
        <v>8</v>
      </c>
      <c r="F12" s="14"/>
      <c r="G12" s="14"/>
      <c r="H12" s="14"/>
      <c r="I12" s="14"/>
      <c r="J12" s="14"/>
      <c r="K12" s="14"/>
      <c r="L12" s="14"/>
      <c r="M12" s="14">
        <v>38</v>
      </c>
      <c r="N12" s="14"/>
      <c r="O12" s="14"/>
      <c r="P12" s="10">
        <f t="shared" si="0"/>
        <v>38</v>
      </c>
      <c r="Q12" s="10"/>
      <c r="R12" s="15">
        <f t="shared" si="1"/>
        <v>0</v>
      </c>
      <c r="S12" s="16">
        <f t="shared" si="2"/>
        <v>38</v>
      </c>
      <c r="T12" s="8" t="s">
        <v>8</v>
      </c>
      <c r="U12" s="10"/>
    </row>
    <row r="13" spans="1:23" x14ac:dyDescent="0.25">
      <c r="A13" s="8"/>
      <c r="B13" s="8"/>
      <c r="C13" s="8"/>
      <c r="D13" s="8"/>
      <c r="E13" s="8" t="s">
        <v>9</v>
      </c>
      <c r="F13" s="14"/>
      <c r="G13" s="14">
        <v>23</v>
      </c>
      <c r="H13" s="14"/>
      <c r="I13" s="14"/>
      <c r="J13" s="14"/>
      <c r="K13" s="14"/>
      <c r="L13" s="14"/>
      <c r="M13" s="14">
        <v>1904</v>
      </c>
      <c r="N13" s="14"/>
      <c r="O13" s="14"/>
      <c r="P13" s="10">
        <f t="shared" si="0"/>
        <v>1927</v>
      </c>
      <c r="Q13" s="10"/>
      <c r="R13" s="15">
        <f t="shared" si="1"/>
        <v>0</v>
      </c>
      <c r="S13" s="16">
        <f t="shared" si="2"/>
        <v>1927</v>
      </c>
      <c r="T13" s="8" t="s">
        <v>9</v>
      </c>
      <c r="U13" s="10"/>
    </row>
    <row r="14" spans="1:23" x14ac:dyDescent="0.25">
      <c r="A14" s="8"/>
      <c r="B14" s="8"/>
      <c r="C14" s="8"/>
      <c r="D14" s="8"/>
      <c r="E14" s="8" t="s">
        <v>10</v>
      </c>
      <c r="F14" s="14"/>
      <c r="G14" s="14"/>
      <c r="H14" s="14"/>
      <c r="I14" s="14"/>
      <c r="J14" s="14">
        <v>3207</v>
      </c>
      <c r="K14" s="14"/>
      <c r="L14" s="14"/>
      <c r="M14" s="14"/>
      <c r="N14" s="14"/>
      <c r="O14" s="14"/>
      <c r="P14" s="10">
        <f t="shared" si="0"/>
        <v>3207</v>
      </c>
      <c r="Q14" s="10"/>
      <c r="R14" s="15">
        <f t="shared" si="1"/>
        <v>3207</v>
      </c>
      <c r="S14" s="16">
        <f t="shared" si="2"/>
        <v>0</v>
      </c>
      <c r="T14" s="8" t="s">
        <v>10</v>
      </c>
      <c r="U14" s="10"/>
    </row>
    <row r="15" spans="1:23" x14ac:dyDescent="0.25">
      <c r="A15" s="8"/>
      <c r="B15" s="8"/>
      <c r="C15" s="8"/>
      <c r="D15" s="8"/>
      <c r="E15" s="8" t="s">
        <v>11</v>
      </c>
      <c r="F15" s="14"/>
      <c r="G15" s="14"/>
      <c r="H15" s="14"/>
      <c r="I15" s="14"/>
      <c r="J15" s="17">
        <v>237556</v>
      </c>
      <c r="K15" s="14"/>
      <c r="L15" s="14"/>
      <c r="M15" s="14"/>
      <c r="N15" s="14"/>
      <c r="O15" s="14"/>
      <c r="P15" s="10">
        <f t="shared" si="0"/>
        <v>237556</v>
      </c>
      <c r="Q15" s="10"/>
      <c r="R15" s="15">
        <f t="shared" si="1"/>
        <v>237556</v>
      </c>
      <c r="S15" s="16">
        <f t="shared" si="2"/>
        <v>0</v>
      </c>
      <c r="T15" s="8" t="s">
        <v>11</v>
      </c>
      <c r="U15" s="10"/>
    </row>
    <row r="16" spans="1:23" x14ac:dyDescent="0.25">
      <c r="A16" s="8"/>
      <c r="B16" s="8"/>
      <c r="C16" s="8"/>
      <c r="D16" s="8"/>
      <c r="E16" s="8" t="s">
        <v>12</v>
      </c>
      <c r="F16" s="14"/>
      <c r="G16" s="14"/>
      <c r="H16" s="14"/>
      <c r="I16" s="14"/>
      <c r="J16" s="14"/>
      <c r="K16" s="17">
        <v>210000</v>
      </c>
      <c r="L16" s="14"/>
      <c r="M16" s="14"/>
      <c r="N16" s="14"/>
      <c r="O16" s="14"/>
      <c r="P16" s="10">
        <f t="shared" si="0"/>
        <v>210000</v>
      </c>
      <c r="Q16" s="10"/>
      <c r="R16" s="15">
        <f t="shared" si="1"/>
        <v>210000</v>
      </c>
      <c r="S16" s="16">
        <f t="shared" si="2"/>
        <v>0</v>
      </c>
      <c r="T16" s="8" t="s">
        <v>12</v>
      </c>
      <c r="U16" s="10"/>
    </row>
    <row r="17" spans="1:21" x14ac:dyDescent="0.25">
      <c r="A17" s="8"/>
      <c r="B17" s="8"/>
      <c r="C17" s="8"/>
      <c r="D17" s="8"/>
      <c r="E17" s="8" t="s">
        <v>13</v>
      </c>
      <c r="F17" s="14"/>
      <c r="G17" s="14">
        <v>35700</v>
      </c>
      <c r="H17" s="14"/>
      <c r="I17" s="14"/>
      <c r="J17" s="14"/>
      <c r="K17" s="14"/>
      <c r="L17" s="14"/>
      <c r="M17" s="14"/>
      <c r="N17" s="14"/>
      <c r="O17" s="14"/>
      <c r="P17" s="10">
        <f t="shared" si="0"/>
        <v>35700</v>
      </c>
      <c r="Q17" s="10"/>
      <c r="R17" s="15">
        <f t="shared" si="1"/>
        <v>0</v>
      </c>
      <c r="S17" s="16">
        <f t="shared" si="2"/>
        <v>35700</v>
      </c>
      <c r="T17" s="8" t="s">
        <v>13</v>
      </c>
      <c r="U17" s="10"/>
    </row>
    <row r="18" spans="1:21" x14ac:dyDescent="0.25">
      <c r="A18" s="8"/>
      <c r="B18" s="8"/>
      <c r="C18" s="8"/>
      <c r="D18" s="8"/>
      <c r="E18" s="8" t="s">
        <v>124</v>
      </c>
      <c r="F18" s="14"/>
      <c r="G18" s="14"/>
      <c r="H18" s="14"/>
      <c r="I18" s="14"/>
      <c r="J18" s="14"/>
      <c r="K18" s="14">
        <v>1164</v>
      </c>
      <c r="L18" s="14"/>
      <c r="M18" s="14"/>
      <c r="N18" s="14"/>
      <c r="O18" s="14"/>
      <c r="P18" s="10">
        <f t="shared" si="0"/>
        <v>1164</v>
      </c>
      <c r="Q18" s="10"/>
      <c r="R18" s="15">
        <f t="shared" si="1"/>
        <v>1164</v>
      </c>
      <c r="S18" s="16">
        <f t="shared" si="2"/>
        <v>0</v>
      </c>
      <c r="T18" s="8" t="s">
        <v>124</v>
      </c>
      <c r="U18" s="10"/>
    </row>
    <row r="19" spans="1:21" x14ac:dyDescent="0.25">
      <c r="A19" s="8"/>
      <c r="B19" s="8"/>
      <c r="C19" s="8"/>
      <c r="D19" s="8"/>
      <c r="E19" s="8" t="s">
        <v>14</v>
      </c>
      <c r="F19" s="14"/>
      <c r="G19" s="14"/>
      <c r="H19" s="14"/>
      <c r="I19" s="14"/>
      <c r="J19" s="14">
        <v>2000</v>
      </c>
      <c r="K19" s="14"/>
      <c r="L19" s="14"/>
      <c r="M19" s="14"/>
      <c r="N19" s="14"/>
      <c r="O19" s="14"/>
      <c r="P19" s="10">
        <f t="shared" si="0"/>
        <v>2000</v>
      </c>
      <c r="Q19" s="10"/>
      <c r="R19" s="15">
        <f t="shared" si="1"/>
        <v>2000</v>
      </c>
      <c r="S19" s="16">
        <f t="shared" si="2"/>
        <v>0</v>
      </c>
      <c r="T19" s="8" t="s">
        <v>14</v>
      </c>
      <c r="U19" s="10"/>
    </row>
    <row r="20" spans="1:21" x14ac:dyDescent="0.25">
      <c r="A20" s="8"/>
      <c r="B20" s="8"/>
      <c r="C20" s="8"/>
      <c r="D20" s="8"/>
      <c r="E20" s="8" t="s">
        <v>15</v>
      </c>
      <c r="F20" s="14"/>
      <c r="G20" s="14"/>
      <c r="H20" s="14"/>
      <c r="I20" s="14"/>
      <c r="J20" s="14">
        <v>1220</v>
      </c>
      <c r="K20" s="14"/>
      <c r="L20" s="14"/>
      <c r="M20" s="14"/>
      <c r="N20" s="14"/>
      <c r="O20" s="14"/>
      <c r="P20" s="10">
        <f t="shared" si="0"/>
        <v>1220</v>
      </c>
      <c r="Q20" s="10"/>
      <c r="R20" s="15">
        <f t="shared" si="1"/>
        <v>1220</v>
      </c>
      <c r="S20" s="16">
        <f t="shared" si="2"/>
        <v>0</v>
      </c>
      <c r="T20" s="8" t="s">
        <v>15</v>
      </c>
      <c r="U20" s="10"/>
    </row>
    <row r="21" spans="1:21" x14ac:dyDescent="0.25">
      <c r="A21" s="8"/>
      <c r="B21" s="8"/>
      <c r="C21" s="8"/>
      <c r="D21" s="8"/>
      <c r="E21" s="8" t="s">
        <v>16</v>
      </c>
      <c r="F21" s="14"/>
      <c r="G21" s="14"/>
      <c r="H21" s="14"/>
      <c r="I21" s="14"/>
      <c r="J21" s="14">
        <v>1721</v>
      </c>
      <c r="K21" s="14"/>
      <c r="L21" s="14"/>
      <c r="M21" s="14"/>
      <c r="N21" s="14"/>
      <c r="O21" s="14"/>
      <c r="P21" s="10">
        <f t="shared" si="0"/>
        <v>1721</v>
      </c>
      <c r="Q21" s="10"/>
      <c r="R21" s="15">
        <f t="shared" si="1"/>
        <v>1721</v>
      </c>
      <c r="S21" s="16">
        <f t="shared" si="2"/>
        <v>0</v>
      </c>
      <c r="T21" s="8" t="s">
        <v>16</v>
      </c>
      <c r="U21" s="10"/>
    </row>
    <row r="22" spans="1:21" x14ac:dyDescent="0.25">
      <c r="A22" s="8"/>
      <c r="B22" s="8"/>
      <c r="C22" s="8"/>
      <c r="D22" s="8"/>
      <c r="E22" s="8" t="s">
        <v>17</v>
      </c>
      <c r="F22" s="14"/>
      <c r="G22" s="14"/>
      <c r="H22" s="14"/>
      <c r="I22" s="14"/>
      <c r="J22" s="14"/>
      <c r="K22" s="14"/>
      <c r="L22" s="14"/>
      <c r="M22" s="14"/>
      <c r="N22" s="14"/>
      <c r="O22" s="14">
        <v>170740</v>
      </c>
      <c r="P22" s="10">
        <f t="shared" si="0"/>
        <v>170740</v>
      </c>
      <c r="Q22" s="10"/>
      <c r="R22" s="15">
        <f t="shared" si="1"/>
        <v>0</v>
      </c>
      <c r="S22" s="16">
        <f t="shared" si="2"/>
        <v>170740</v>
      </c>
      <c r="T22" s="8" t="s">
        <v>17</v>
      </c>
      <c r="U22" s="10"/>
    </row>
    <row r="23" spans="1:21" x14ac:dyDescent="0.25">
      <c r="A23" s="8"/>
      <c r="B23" s="8"/>
      <c r="C23" s="8"/>
      <c r="D23" s="8"/>
      <c r="E23" s="8" t="s">
        <v>120</v>
      </c>
      <c r="F23" s="14"/>
      <c r="G23" s="14"/>
      <c r="H23" s="14"/>
      <c r="I23" s="14"/>
      <c r="J23" s="14"/>
      <c r="K23" s="14"/>
      <c r="L23" s="14"/>
      <c r="M23" s="14"/>
      <c r="N23" s="14"/>
      <c r="O23" s="14">
        <v>320</v>
      </c>
      <c r="P23" s="10">
        <f t="shared" si="0"/>
        <v>320</v>
      </c>
      <c r="Q23" s="10"/>
      <c r="R23" s="15">
        <f>SUM(J23+K23)</f>
        <v>0</v>
      </c>
      <c r="S23" s="16">
        <f>SUM(F23+G23+H23+I23+L23+M23+N23+O23)</f>
        <v>320</v>
      </c>
      <c r="T23" s="8" t="s">
        <v>119</v>
      </c>
      <c r="U23" s="10"/>
    </row>
    <row r="24" spans="1:21" x14ac:dyDescent="0.25">
      <c r="A24" s="8"/>
      <c r="B24" s="8"/>
      <c r="C24" s="8"/>
      <c r="D24" s="8"/>
      <c r="E24" s="8" t="s">
        <v>18</v>
      </c>
      <c r="F24" s="14"/>
      <c r="G24" s="14"/>
      <c r="H24" s="14"/>
      <c r="I24" s="14"/>
      <c r="J24" s="14"/>
      <c r="K24" s="14"/>
      <c r="L24" s="14"/>
      <c r="M24" s="14"/>
      <c r="N24" s="14">
        <v>3843</v>
      </c>
      <c r="O24" s="14"/>
      <c r="P24" s="10">
        <f t="shared" si="0"/>
        <v>3843</v>
      </c>
      <c r="Q24" s="10"/>
      <c r="R24" s="15">
        <f t="shared" si="1"/>
        <v>0</v>
      </c>
      <c r="S24" s="16">
        <f t="shared" si="2"/>
        <v>3843</v>
      </c>
      <c r="T24" s="8" t="s">
        <v>18</v>
      </c>
      <c r="U24" s="10"/>
    </row>
    <row r="25" spans="1:21" x14ac:dyDescent="0.25">
      <c r="A25" s="8"/>
      <c r="B25" s="8"/>
      <c r="C25" s="8"/>
      <c r="D25" s="8"/>
      <c r="E25" s="8" t="s">
        <v>19</v>
      </c>
      <c r="F25" s="14">
        <v>322</v>
      </c>
      <c r="G25" s="14"/>
      <c r="H25" s="14"/>
      <c r="I25" s="14"/>
      <c r="J25" s="14"/>
      <c r="K25" s="14">
        <v>160</v>
      </c>
      <c r="L25" s="14"/>
      <c r="M25" s="14"/>
      <c r="N25" s="14"/>
      <c r="O25" s="14">
        <v>163</v>
      </c>
      <c r="P25" s="10">
        <f t="shared" si="0"/>
        <v>645</v>
      </c>
      <c r="Q25" s="10"/>
      <c r="R25" s="15">
        <f t="shared" si="1"/>
        <v>160</v>
      </c>
      <c r="S25" s="16">
        <f t="shared" si="2"/>
        <v>485</v>
      </c>
      <c r="T25" s="8" t="s">
        <v>19</v>
      </c>
      <c r="U25" s="10"/>
    </row>
    <row r="26" spans="1:21" x14ac:dyDescent="0.25">
      <c r="A26" s="8"/>
      <c r="B26" s="8"/>
      <c r="C26" s="8"/>
      <c r="D26" s="8"/>
      <c r="E26" s="8" t="s">
        <v>20</v>
      </c>
      <c r="F26" s="14">
        <v>532</v>
      </c>
      <c r="G26" s="14"/>
      <c r="H26" s="14"/>
      <c r="I26" s="14"/>
      <c r="J26" s="14"/>
      <c r="K26" s="14"/>
      <c r="L26" s="14"/>
      <c r="M26" s="14"/>
      <c r="N26" s="14"/>
      <c r="O26" s="14"/>
      <c r="P26" s="10">
        <f t="shared" si="0"/>
        <v>532</v>
      </c>
      <c r="Q26" s="10"/>
      <c r="R26" s="15">
        <f t="shared" si="1"/>
        <v>0</v>
      </c>
      <c r="S26" s="16">
        <f t="shared" si="2"/>
        <v>532</v>
      </c>
      <c r="T26" s="8" t="s">
        <v>20</v>
      </c>
      <c r="U26" s="10"/>
    </row>
    <row r="27" spans="1:21" x14ac:dyDescent="0.25">
      <c r="A27" s="8"/>
      <c r="B27" s="8"/>
      <c r="C27" s="8"/>
      <c r="D27" s="8"/>
      <c r="E27" s="8" t="s">
        <v>21</v>
      </c>
      <c r="F27" s="14"/>
      <c r="G27" s="14"/>
      <c r="H27" s="14">
        <v>50</v>
      </c>
      <c r="I27" s="14"/>
      <c r="J27" s="14"/>
      <c r="K27" s="14"/>
      <c r="L27" s="14"/>
      <c r="M27" s="14">
        <v>1224</v>
      </c>
      <c r="N27" s="14"/>
      <c r="O27" s="14"/>
      <c r="P27" s="10">
        <f t="shared" si="0"/>
        <v>1274</v>
      </c>
      <c r="Q27" s="10"/>
      <c r="R27" s="15">
        <f t="shared" si="1"/>
        <v>0</v>
      </c>
      <c r="S27" s="16">
        <f t="shared" si="2"/>
        <v>1274</v>
      </c>
      <c r="T27" s="8" t="s">
        <v>21</v>
      </c>
      <c r="U27" s="10"/>
    </row>
    <row r="28" spans="1:21" x14ac:dyDescent="0.25">
      <c r="A28" s="8"/>
      <c r="B28" s="8"/>
      <c r="C28" s="8"/>
      <c r="D28" s="8"/>
      <c r="E28" s="8" t="s">
        <v>22</v>
      </c>
      <c r="F28" s="14"/>
      <c r="G28" s="14"/>
      <c r="H28" s="14"/>
      <c r="I28" s="14"/>
      <c r="J28" s="14"/>
      <c r="K28" s="14"/>
      <c r="L28" s="14"/>
      <c r="M28" s="14">
        <v>259</v>
      </c>
      <c r="N28" s="14"/>
      <c r="O28" s="14"/>
      <c r="P28" s="10">
        <f t="shared" si="0"/>
        <v>259</v>
      </c>
      <c r="Q28" s="10"/>
      <c r="R28" s="15">
        <f t="shared" si="1"/>
        <v>0</v>
      </c>
      <c r="S28" s="16">
        <f t="shared" si="2"/>
        <v>259</v>
      </c>
      <c r="T28" s="8" t="s">
        <v>22</v>
      </c>
      <c r="U28" s="10"/>
    </row>
    <row r="29" spans="1:21" x14ac:dyDescent="0.25">
      <c r="A29" s="8"/>
      <c r="B29" s="8"/>
      <c r="C29" s="8"/>
      <c r="D29" s="8"/>
      <c r="E29" s="8" t="s">
        <v>23</v>
      </c>
      <c r="F29" s="14"/>
      <c r="G29" s="14">
        <v>8000</v>
      </c>
      <c r="H29" s="14"/>
      <c r="I29" s="14"/>
      <c r="J29" s="14"/>
      <c r="K29" s="14"/>
      <c r="L29" s="14"/>
      <c r="M29" s="14"/>
      <c r="N29" s="14"/>
      <c r="O29" s="14"/>
      <c r="P29" s="10">
        <f t="shared" si="0"/>
        <v>8000</v>
      </c>
      <c r="Q29" s="10"/>
      <c r="R29" s="15">
        <f t="shared" si="1"/>
        <v>0</v>
      </c>
      <c r="S29" s="16">
        <f t="shared" si="2"/>
        <v>8000</v>
      </c>
      <c r="T29" s="8" t="s">
        <v>23</v>
      </c>
      <c r="U29" s="10"/>
    </row>
    <row r="30" spans="1:21" x14ac:dyDescent="0.25">
      <c r="A30" s="8"/>
      <c r="B30" s="8"/>
      <c r="C30" s="8"/>
      <c r="D30" s="8" t="s">
        <v>24</v>
      </c>
      <c r="E30" s="8"/>
      <c r="F30" s="14">
        <f>SUM(F4:F29)</f>
        <v>70853</v>
      </c>
      <c r="G30" s="14">
        <f t="shared" ref="G30:P30" si="3">SUM(G4:G29)</f>
        <v>71668</v>
      </c>
      <c r="H30" s="14">
        <f t="shared" si="3"/>
        <v>32187</v>
      </c>
      <c r="I30" s="14">
        <f t="shared" si="3"/>
        <v>16767</v>
      </c>
      <c r="J30" s="14">
        <f t="shared" si="3"/>
        <v>245704</v>
      </c>
      <c r="K30" s="14">
        <f t="shared" si="3"/>
        <v>211324</v>
      </c>
      <c r="L30" s="14">
        <f t="shared" si="3"/>
        <v>1458</v>
      </c>
      <c r="M30" s="14">
        <f t="shared" si="3"/>
        <v>8954</v>
      </c>
      <c r="N30" s="14">
        <f t="shared" si="3"/>
        <v>6811</v>
      </c>
      <c r="O30" s="14">
        <f t="shared" si="3"/>
        <v>171223</v>
      </c>
      <c r="P30" s="10">
        <f t="shared" si="3"/>
        <v>836949</v>
      </c>
      <c r="Q30" s="10"/>
      <c r="R30" s="15">
        <f>SUM(J30+K30)</f>
        <v>457028</v>
      </c>
      <c r="S30" s="16">
        <f t="shared" si="2"/>
        <v>379921</v>
      </c>
      <c r="T30" s="8" t="s">
        <v>24</v>
      </c>
      <c r="U30" s="10"/>
    </row>
    <row r="31" spans="1:21" ht="30" customHeight="1" x14ac:dyDescent="0.25">
      <c r="A31" s="8"/>
      <c r="B31" s="8"/>
      <c r="C31" s="8"/>
      <c r="D31" s="8" t="s">
        <v>25</v>
      </c>
      <c r="E31" s="8"/>
      <c r="F31" s="14">
        <v>0</v>
      </c>
      <c r="G31" s="14">
        <v>0</v>
      </c>
      <c r="H31" s="14"/>
      <c r="I31" s="14"/>
      <c r="J31" s="14"/>
      <c r="K31" s="14"/>
      <c r="L31" s="14"/>
      <c r="M31" s="14"/>
      <c r="N31" s="14"/>
      <c r="O31" s="14"/>
      <c r="P31" s="10"/>
      <c r="Q31" s="10"/>
      <c r="R31" s="15"/>
      <c r="S31" s="16"/>
      <c r="T31" s="8" t="s">
        <v>25</v>
      </c>
      <c r="U31" s="10"/>
    </row>
    <row r="32" spans="1:21" x14ac:dyDescent="0.25">
      <c r="A32" s="8"/>
      <c r="B32" s="8"/>
      <c r="C32" s="8"/>
      <c r="D32" s="8"/>
      <c r="E32" s="8" t="s">
        <v>26</v>
      </c>
      <c r="F32" s="14">
        <v>231</v>
      </c>
      <c r="G32" s="14">
        <v>16140</v>
      </c>
      <c r="H32" s="14">
        <v>586</v>
      </c>
      <c r="I32" s="14">
        <v>15844</v>
      </c>
      <c r="J32" s="17">
        <v>97370</v>
      </c>
      <c r="K32" s="17">
        <v>1010</v>
      </c>
      <c r="L32" s="14">
        <v>205</v>
      </c>
      <c r="M32" s="14">
        <v>1070</v>
      </c>
      <c r="N32" s="14">
        <v>16</v>
      </c>
      <c r="O32" s="14">
        <v>1790</v>
      </c>
      <c r="P32" s="10">
        <f t="shared" si="0"/>
        <v>134262</v>
      </c>
      <c r="Q32" s="10"/>
      <c r="R32" s="15">
        <f>SUM(J32+K32)</f>
        <v>98380</v>
      </c>
      <c r="S32" s="16">
        <f t="shared" si="2"/>
        <v>35882</v>
      </c>
      <c r="T32" s="8" t="s">
        <v>26</v>
      </c>
      <c r="U32" s="10"/>
    </row>
    <row r="33" spans="1:21" x14ac:dyDescent="0.25">
      <c r="A33" s="8"/>
      <c r="B33" s="8"/>
      <c r="C33" s="8"/>
      <c r="D33" s="8"/>
      <c r="E33" s="8" t="s">
        <v>27</v>
      </c>
      <c r="F33" s="14">
        <v>35690</v>
      </c>
      <c r="G33" s="14">
        <v>6035</v>
      </c>
      <c r="H33" s="14">
        <v>6956</v>
      </c>
      <c r="I33" s="14">
        <v>845</v>
      </c>
      <c r="J33" s="14">
        <v>51360</v>
      </c>
      <c r="K33" s="14"/>
      <c r="L33" s="14"/>
      <c r="M33" s="14">
        <v>9095</v>
      </c>
      <c r="N33" s="14">
        <v>6762</v>
      </c>
      <c r="O33" s="14">
        <v>3254</v>
      </c>
      <c r="P33" s="10">
        <f t="shared" si="0"/>
        <v>119997</v>
      </c>
      <c r="Q33" s="10"/>
      <c r="R33" s="15">
        <f t="shared" ref="R33:R46" si="4">SUM(J33+K33)</f>
        <v>51360</v>
      </c>
      <c r="S33" s="16">
        <f t="shared" si="2"/>
        <v>68637</v>
      </c>
      <c r="T33" s="8" t="s">
        <v>27</v>
      </c>
      <c r="U33" s="10"/>
    </row>
    <row r="34" spans="1:21" x14ac:dyDescent="0.25">
      <c r="A34" s="8"/>
      <c r="B34" s="8"/>
      <c r="C34" s="8"/>
      <c r="D34" s="8"/>
      <c r="E34" s="8" t="s">
        <v>28</v>
      </c>
      <c r="F34" s="14"/>
      <c r="G34" s="14">
        <v>100</v>
      </c>
      <c r="H34" s="14"/>
      <c r="I34" s="14">
        <v>12</v>
      </c>
      <c r="J34" s="14">
        <v>16000</v>
      </c>
      <c r="K34" s="14">
        <v>5</v>
      </c>
      <c r="L34" s="14"/>
      <c r="M34" s="14"/>
      <c r="N34" s="14"/>
      <c r="O34" s="14">
        <v>1400</v>
      </c>
      <c r="P34" s="10">
        <f t="shared" si="0"/>
        <v>17517</v>
      </c>
      <c r="Q34" s="10"/>
      <c r="R34" s="15">
        <f t="shared" si="4"/>
        <v>16005</v>
      </c>
      <c r="S34" s="16">
        <f t="shared" si="2"/>
        <v>1512</v>
      </c>
      <c r="T34" s="8" t="s">
        <v>28</v>
      </c>
      <c r="U34" s="10"/>
    </row>
    <row r="35" spans="1:21" x14ac:dyDescent="0.25">
      <c r="A35" s="8"/>
      <c r="B35" s="8"/>
      <c r="C35" s="8"/>
      <c r="D35" s="8"/>
      <c r="E35" s="8" t="s">
        <v>29</v>
      </c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0">
        <f t="shared" si="0"/>
        <v>0</v>
      </c>
      <c r="Q35" s="10"/>
      <c r="R35" s="15">
        <f t="shared" si="4"/>
        <v>0</v>
      </c>
      <c r="S35" s="16">
        <f t="shared" si="2"/>
        <v>0</v>
      </c>
      <c r="T35" s="8" t="s">
        <v>29</v>
      </c>
      <c r="U35" s="10"/>
    </row>
    <row r="36" spans="1:21" x14ac:dyDescent="0.25">
      <c r="A36" s="8"/>
      <c r="B36" s="8"/>
      <c r="C36" s="8"/>
      <c r="D36" s="8"/>
      <c r="E36" s="8" t="s">
        <v>30</v>
      </c>
      <c r="F36" s="14">
        <v>400</v>
      </c>
      <c r="G36" s="14">
        <v>3727</v>
      </c>
      <c r="H36" s="14">
        <v>494</v>
      </c>
      <c r="I36" s="14">
        <v>1005</v>
      </c>
      <c r="J36" s="14">
        <v>3460</v>
      </c>
      <c r="K36" s="14"/>
      <c r="L36" s="14"/>
      <c r="M36" s="14"/>
      <c r="N36" s="14"/>
      <c r="O36" s="14"/>
      <c r="P36" s="10">
        <f t="shared" si="0"/>
        <v>9086</v>
      </c>
      <c r="Q36" s="10"/>
      <c r="R36" s="15">
        <f t="shared" si="4"/>
        <v>3460</v>
      </c>
      <c r="S36" s="16">
        <f t="shared" si="2"/>
        <v>5626</v>
      </c>
      <c r="T36" s="8" t="s">
        <v>30</v>
      </c>
      <c r="U36" s="10"/>
    </row>
    <row r="37" spans="1:21" x14ac:dyDescent="0.25">
      <c r="A37" s="8"/>
      <c r="B37" s="8"/>
      <c r="C37" s="8"/>
      <c r="D37" s="8"/>
      <c r="E37" s="8" t="s">
        <v>31</v>
      </c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0">
        <f t="shared" si="0"/>
        <v>0</v>
      </c>
      <c r="Q37" s="10"/>
      <c r="R37" s="15">
        <f t="shared" si="4"/>
        <v>0</v>
      </c>
      <c r="S37" s="16">
        <f t="shared" si="2"/>
        <v>0</v>
      </c>
      <c r="T37" s="8" t="s">
        <v>31</v>
      </c>
      <c r="U37" s="10"/>
    </row>
    <row r="38" spans="1:21" x14ac:dyDescent="0.25">
      <c r="A38" s="8"/>
      <c r="B38" s="8"/>
      <c r="C38" s="8"/>
      <c r="D38" s="8"/>
      <c r="E38" s="8" t="s">
        <v>32</v>
      </c>
      <c r="F38" s="14"/>
      <c r="G38" s="14">
        <v>2254</v>
      </c>
      <c r="H38" s="14"/>
      <c r="I38" s="14">
        <v>2003</v>
      </c>
      <c r="J38" s="14">
        <v>2060</v>
      </c>
      <c r="K38" s="14"/>
      <c r="L38" s="14"/>
      <c r="M38" s="14"/>
      <c r="N38" s="14"/>
      <c r="O38" s="14"/>
      <c r="P38" s="10">
        <f t="shared" si="0"/>
        <v>6317</v>
      </c>
      <c r="Q38" s="10"/>
      <c r="R38" s="15">
        <f t="shared" si="4"/>
        <v>2060</v>
      </c>
      <c r="S38" s="16">
        <f t="shared" si="2"/>
        <v>4257</v>
      </c>
      <c r="T38" s="8" t="s">
        <v>32</v>
      </c>
      <c r="U38" s="10"/>
    </row>
    <row r="39" spans="1:21" x14ac:dyDescent="0.25">
      <c r="A39" s="8"/>
      <c r="B39" s="8"/>
      <c r="C39" s="8"/>
      <c r="D39" s="8"/>
      <c r="E39" s="8" t="s">
        <v>33</v>
      </c>
      <c r="F39" s="14"/>
      <c r="G39" s="14">
        <v>16518</v>
      </c>
      <c r="H39" s="14"/>
      <c r="I39" s="14">
        <v>434</v>
      </c>
      <c r="J39" s="14">
        <v>11331</v>
      </c>
      <c r="K39" s="14"/>
      <c r="L39" s="14"/>
      <c r="M39" s="14"/>
      <c r="N39" s="14"/>
      <c r="O39" s="14"/>
      <c r="P39" s="10">
        <f t="shared" si="0"/>
        <v>28283</v>
      </c>
      <c r="Q39" s="10"/>
      <c r="R39" s="15">
        <f t="shared" si="4"/>
        <v>11331</v>
      </c>
      <c r="S39" s="16">
        <f t="shared" si="2"/>
        <v>16952</v>
      </c>
      <c r="T39" s="8" t="s">
        <v>33</v>
      </c>
      <c r="U39" s="10"/>
    </row>
    <row r="40" spans="1:21" x14ac:dyDescent="0.25">
      <c r="A40" s="8"/>
      <c r="B40" s="8"/>
      <c r="C40" s="8"/>
      <c r="D40" s="8"/>
      <c r="E40" s="8" t="s">
        <v>34</v>
      </c>
      <c r="F40" s="14">
        <v>1645</v>
      </c>
      <c r="G40" s="14">
        <v>1768</v>
      </c>
      <c r="H40" s="14">
        <v>392</v>
      </c>
      <c r="I40" s="14">
        <v>1050</v>
      </c>
      <c r="J40" s="14">
        <v>8250</v>
      </c>
      <c r="K40" s="14">
        <v>32</v>
      </c>
      <c r="L40" s="14">
        <v>5</v>
      </c>
      <c r="M40" s="14">
        <v>580</v>
      </c>
      <c r="N40" s="14">
        <v>397</v>
      </c>
      <c r="O40" s="14">
        <v>215</v>
      </c>
      <c r="P40" s="10">
        <f t="shared" si="0"/>
        <v>14334</v>
      </c>
      <c r="Q40" s="10"/>
      <c r="R40" s="15">
        <f t="shared" si="4"/>
        <v>8282</v>
      </c>
      <c r="S40" s="16">
        <f t="shared" si="2"/>
        <v>6052</v>
      </c>
      <c r="T40" s="8" t="s">
        <v>34</v>
      </c>
      <c r="U40" s="10"/>
    </row>
    <row r="41" spans="1:21" x14ac:dyDescent="0.25">
      <c r="A41" s="8"/>
      <c r="B41" s="8"/>
      <c r="C41" s="8"/>
      <c r="D41" s="8"/>
      <c r="E41" s="8" t="s">
        <v>35</v>
      </c>
      <c r="F41" s="14"/>
      <c r="G41" s="14"/>
      <c r="H41" s="14"/>
      <c r="I41" s="14"/>
      <c r="J41" s="14"/>
      <c r="K41" s="14"/>
      <c r="L41" s="14"/>
      <c r="M41" s="14">
        <v>474</v>
      </c>
      <c r="N41" s="14"/>
      <c r="O41" s="14"/>
      <c r="P41" s="10">
        <f t="shared" si="0"/>
        <v>474</v>
      </c>
      <c r="Q41" s="10"/>
      <c r="R41" s="15">
        <f t="shared" si="4"/>
        <v>0</v>
      </c>
      <c r="S41" s="16">
        <f t="shared" si="2"/>
        <v>474</v>
      </c>
      <c r="T41" s="8" t="s">
        <v>35</v>
      </c>
      <c r="U41" s="10"/>
    </row>
    <row r="42" spans="1:21" x14ac:dyDescent="0.25">
      <c r="A42" s="8"/>
      <c r="B42" s="8"/>
      <c r="C42" s="8"/>
      <c r="D42" s="8"/>
      <c r="E42" s="8" t="s">
        <v>36</v>
      </c>
      <c r="F42" s="14">
        <v>775</v>
      </c>
      <c r="G42" s="14"/>
      <c r="H42" s="14"/>
      <c r="I42" s="14"/>
      <c r="J42" s="14">
        <v>1300</v>
      </c>
      <c r="K42" s="14"/>
      <c r="L42" s="14"/>
      <c r="M42" s="14"/>
      <c r="N42" s="14"/>
      <c r="O42" s="14"/>
      <c r="P42" s="10">
        <f t="shared" si="0"/>
        <v>2075</v>
      </c>
      <c r="Q42" s="10"/>
      <c r="R42" s="15">
        <f t="shared" si="4"/>
        <v>1300</v>
      </c>
      <c r="S42" s="16">
        <f t="shared" si="2"/>
        <v>775</v>
      </c>
      <c r="T42" s="8" t="s">
        <v>36</v>
      </c>
      <c r="U42" s="10"/>
    </row>
    <row r="43" spans="1:21" x14ac:dyDescent="0.25">
      <c r="A43" s="8"/>
      <c r="B43" s="8"/>
      <c r="C43" s="8"/>
      <c r="D43" s="8"/>
      <c r="E43" s="8" t="s">
        <v>37</v>
      </c>
      <c r="F43" s="14"/>
      <c r="G43" s="14"/>
      <c r="H43" s="14"/>
      <c r="I43" s="14">
        <v>95</v>
      </c>
      <c r="J43" s="14"/>
      <c r="K43" s="14"/>
      <c r="L43" s="14"/>
      <c r="M43" s="14"/>
      <c r="N43" s="14"/>
      <c r="O43" s="14"/>
      <c r="P43" s="10">
        <f t="shared" si="0"/>
        <v>95</v>
      </c>
      <c r="Q43" s="10"/>
      <c r="R43" s="15">
        <f t="shared" si="4"/>
        <v>0</v>
      </c>
      <c r="S43" s="16">
        <f t="shared" si="2"/>
        <v>95</v>
      </c>
      <c r="T43" s="8" t="s">
        <v>37</v>
      </c>
      <c r="U43" s="10"/>
    </row>
    <row r="44" spans="1:21" x14ac:dyDescent="0.25">
      <c r="A44" s="8"/>
      <c r="B44" s="8"/>
      <c r="C44" s="8"/>
      <c r="D44" s="8"/>
      <c r="E44" s="8" t="s">
        <v>111</v>
      </c>
      <c r="F44" s="14">
        <v>16</v>
      </c>
      <c r="G44" s="14">
        <v>10</v>
      </c>
      <c r="H44" s="14">
        <v>9</v>
      </c>
      <c r="I44" s="14">
        <v>4</v>
      </c>
      <c r="J44" s="14">
        <v>54</v>
      </c>
      <c r="K44" s="14">
        <v>1</v>
      </c>
      <c r="L44" s="14">
        <v>1</v>
      </c>
      <c r="M44" s="14">
        <v>6</v>
      </c>
      <c r="N44" s="14">
        <v>20</v>
      </c>
      <c r="O44" s="14">
        <v>3</v>
      </c>
      <c r="P44" s="10">
        <f t="shared" si="0"/>
        <v>124</v>
      </c>
      <c r="Q44" s="10"/>
      <c r="R44" s="15">
        <f t="shared" si="4"/>
        <v>55</v>
      </c>
      <c r="S44" s="16">
        <f t="shared" si="2"/>
        <v>69</v>
      </c>
      <c r="T44" s="8" t="s">
        <v>38</v>
      </c>
      <c r="U44" s="10"/>
    </row>
    <row r="45" spans="1:21" x14ac:dyDescent="0.25">
      <c r="A45" s="8"/>
      <c r="B45" s="8"/>
      <c r="C45" s="8"/>
      <c r="D45" s="8"/>
      <c r="E45" s="8" t="s">
        <v>39</v>
      </c>
      <c r="F45" s="14">
        <v>4799</v>
      </c>
      <c r="G45" s="14">
        <v>165</v>
      </c>
      <c r="H45" s="14">
        <v>50</v>
      </c>
      <c r="I45" s="14">
        <v>1388</v>
      </c>
      <c r="J45" s="14">
        <v>11026</v>
      </c>
      <c r="K45" s="14">
        <v>1</v>
      </c>
      <c r="L45" s="14">
        <v>1</v>
      </c>
      <c r="M45" s="14">
        <v>1994</v>
      </c>
      <c r="N45" s="14">
        <v>830</v>
      </c>
      <c r="O45" s="14">
        <v>3</v>
      </c>
      <c r="P45" s="10">
        <f t="shared" si="0"/>
        <v>20257</v>
      </c>
      <c r="Q45" s="10"/>
      <c r="R45" s="15">
        <f t="shared" si="4"/>
        <v>11027</v>
      </c>
      <c r="S45" s="16">
        <f t="shared" si="2"/>
        <v>9230</v>
      </c>
      <c r="T45" s="8" t="s">
        <v>39</v>
      </c>
      <c r="U45" s="10"/>
    </row>
    <row r="46" spans="1:21" x14ac:dyDescent="0.25">
      <c r="A46" s="8"/>
      <c r="B46" s="8"/>
      <c r="C46" s="8"/>
      <c r="D46" s="8" t="s">
        <v>40</v>
      </c>
      <c r="E46" s="8"/>
      <c r="F46" s="14">
        <f t="shared" ref="F46:P46" si="5">SUM(F31:F45)</f>
        <v>43556</v>
      </c>
      <c r="G46" s="14">
        <f t="shared" si="5"/>
        <v>46717</v>
      </c>
      <c r="H46" s="14">
        <f t="shared" si="5"/>
        <v>8487</v>
      </c>
      <c r="I46" s="14">
        <f t="shared" si="5"/>
        <v>22680</v>
      </c>
      <c r="J46" s="14">
        <f t="shared" si="5"/>
        <v>202211</v>
      </c>
      <c r="K46" s="14">
        <f t="shared" si="5"/>
        <v>1049</v>
      </c>
      <c r="L46" s="14">
        <f t="shared" si="5"/>
        <v>212</v>
      </c>
      <c r="M46" s="14">
        <f t="shared" si="5"/>
        <v>13219</v>
      </c>
      <c r="N46" s="14">
        <f t="shared" si="5"/>
        <v>8025</v>
      </c>
      <c r="O46" s="14">
        <f t="shared" si="5"/>
        <v>6665</v>
      </c>
      <c r="P46" s="10">
        <f t="shared" si="5"/>
        <v>352821</v>
      </c>
      <c r="Q46" s="18"/>
      <c r="R46" s="15">
        <f t="shared" si="4"/>
        <v>203260</v>
      </c>
      <c r="S46" s="16">
        <f t="shared" si="2"/>
        <v>149561</v>
      </c>
      <c r="T46" s="8" t="s">
        <v>40</v>
      </c>
      <c r="U46" s="10"/>
    </row>
    <row r="47" spans="1:21" x14ac:dyDescent="0.25">
      <c r="A47" s="8"/>
      <c r="B47" s="8"/>
      <c r="C47" s="8"/>
      <c r="D47" s="8"/>
      <c r="E47" s="8"/>
      <c r="F47" s="14"/>
      <c r="G47" s="14"/>
      <c r="H47" s="14"/>
      <c r="I47" s="14"/>
      <c r="J47" s="14"/>
      <c r="K47" s="14"/>
      <c r="L47" s="14"/>
      <c r="M47" s="14"/>
      <c r="N47" s="14"/>
      <c r="O47" s="14"/>
      <c r="Q47" s="10"/>
      <c r="R47" s="15"/>
      <c r="S47" s="16"/>
      <c r="T47" s="10"/>
      <c r="U47" s="10"/>
    </row>
    <row r="48" spans="1:21" x14ac:dyDescent="0.25">
      <c r="A48" s="8"/>
      <c r="B48" s="8"/>
      <c r="C48" s="8"/>
      <c r="D48" s="8"/>
      <c r="E48" s="8"/>
      <c r="F48" s="14"/>
      <c r="G48" s="14"/>
      <c r="H48" s="14"/>
      <c r="I48" s="14"/>
      <c r="J48" s="14"/>
      <c r="K48" s="14"/>
      <c r="L48" s="14"/>
      <c r="M48" s="14"/>
      <c r="N48" s="14"/>
      <c r="O48" s="14"/>
      <c r="Q48" s="10"/>
      <c r="R48" s="15"/>
      <c r="S48" s="16"/>
      <c r="T48" s="10"/>
      <c r="U48" s="10"/>
    </row>
    <row r="49" spans="1:21" ht="30" customHeight="1" x14ac:dyDescent="0.25">
      <c r="A49" s="8"/>
      <c r="B49" s="8"/>
      <c r="C49" s="8" t="s">
        <v>41</v>
      </c>
      <c r="D49" s="8"/>
      <c r="E49" s="8"/>
      <c r="F49" s="14">
        <f t="shared" ref="F49:P49" si="6">+F30-F46</f>
        <v>27297</v>
      </c>
      <c r="G49" s="14">
        <f t="shared" si="6"/>
        <v>24951</v>
      </c>
      <c r="H49" s="14">
        <f t="shared" si="6"/>
        <v>23700</v>
      </c>
      <c r="I49" s="14">
        <f t="shared" si="6"/>
        <v>-5913</v>
      </c>
      <c r="J49" s="14">
        <f t="shared" si="6"/>
        <v>43493</v>
      </c>
      <c r="K49" s="14">
        <f t="shared" si="6"/>
        <v>210275</v>
      </c>
      <c r="L49" s="14">
        <f t="shared" si="6"/>
        <v>1246</v>
      </c>
      <c r="M49" s="14">
        <f t="shared" si="6"/>
        <v>-4265</v>
      </c>
      <c r="N49" s="14">
        <f t="shared" si="6"/>
        <v>-1214</v>
      </c>
      <c r="O49" s="14">
        <f t="shared" si="6"/>
        <v>164558</v>
      </c>
      <c r="P49" s="10">
        <f t="shared" si="6"/>
        <v>484128</v>
      </c>
      <c r="Q49" s="10"/>
      <c r="R49" s="15">
        <f>SUM(J49+K49)</f>
        <v>253768</v>
      </c>
      <c r="S49" s="16">
        <f t="shared" si="2"/>
        <v>230360</v>
      </c>
      <c r="T49" s="8" t="s">
        <v>41</v>
      </c>
      <c r="U49" s="10"/>
    </row>
    <row r="50" spans="1:21" ht="30" customHeight="1" x14ac:dyDescent="0.25">
      <c r="A50" s="8"/>
      <c r="B50" s="8"/>
      <c r="C50" s="8"/>
      <c r="D50" s="8" t="s">
        <v>42</v>
      </c>
      <c r="E50" s="8"/>
      <c r="F50" s="14"/>
      <c r="G50" s="14">
        <v>0</v>
      </c>
      <c r="H50" s="14"/>
      <c r="I50" s="14"/>
      <c r="J50" s="14"/>
      <c r="K50" s="14"/>
      <c r="L50" s="14"/>
      <c r="M50" s="14"/>
      <c r="N50" s="14"/>
      <c r="O50" s="14"/>
      <c r="P50" s="10"/>
      <c r="Q50" s="10"/>
      <c r="R50" s="15"/>
      <c r="S50" s="16"/>
      <c r="T50" s="8" t="s">
        <v>42</v>
      </c>
      <c r="U50" s="10"/>
    </row>
    <row r="51" spans="1:21" x14ac:dyDescent="0.25">
      <c r="A51" s="8"/>
      <c r="B51" s="8"/>
      <c r="C51" s="8"/>
      <c r="D51" s="8"/>
      <c r="E51" s="8" t="s">
        <v>43</v>
      </c>
      <c r="F51" s="14">
        <v>1589</v>
      </c>
      <c r="G51" s="14">
        <v>1633</v>
      </c>
      <c r="H51" s="14">
        <v>614</v>
      </c>
      <c r="I51" s="14">
        <v>1317</v>
      </c>
      <c r="J51" s="14">
        <v>12608</v>
      </c>
      <c r="K51" s="14">
        <v>77</v>
      </c>
      <c r="L51" s="14">
        <v>14</v>
      </c>
      <c r="M51" s="14">
        <v>1013</v>
      </c>
      <c r="N51" s="14">
        <v>520</v>
      </c>
      <c r="O51" s="14">
        <v>465</v>
      </c>
      <c r="P51" s="10">
        <f t="shared" si="0"/>
        <v>19850</v>
      </c>
      <c r="Q51" s="10"/>
      <c r="R51" s="15">
        <f t="shared" ref="R51:R113" si="7">SUM(J51+K51)</f>
        <v>12685</v>
      </c>
      <c r="S51" s="16">
        <f t="shared" si="2"/>
        <v>7165</v>
      </c>
      <c r="T51" s="8" t="s">
        <v>43</v>
      </c>
      <c r="U51" s="10"/>
    </row>
    <row r="52" spans="1:21" x14ac:dyDescent="0.25">
      <c r="A52" s="8"/>
      <c r="B52" s="8"/>
      <c r="C52" s="8"/>
      <c r="D52" s="8"/>
      <c r="E52" s="8" t="s">
        <v>44</v>
      </c>
      <c r="F52" s="14">
        <v>705</v>
      </c>
      <c r="G52" s="14"/>
      <c r="H52" s="14"/>
      <c r="I52" s="14"/>
      <c r="J52" s="14">
        <v>2119</v>
      </c>
      <c r="K52" s="14"/>
      <c r="L52" s="14"/>
      <c r="M52" s="14"/>
      <c r="N52" s="14"/>
      <c r="O52" s="14"/>
      <c r="P52" s="10">
        <f t="shared" si="0"/>
        <v>2824</v>
      </c>
      <c r="Q52" s="10"/>
      <c r="R52" s="15">
        <f t="shared" si="7"/>
        <v>2119</v>
      </c>
      <c r="S52" s="16">
        <f t="shared" si="2"/>
        <v>705</v>
      </c>
      <c r="T52" s="8" t="s">
        <v>44</v>
      </c>
      <c r="U52" s="10"/>
    </row>
    <row r="53" spans="1:21" x14ac:dyDescent="0.25">
      <c r="A53" s="8"/>
      <c r="B53" s="8"/>
      <c r="C53" s="8"/>
      <c r="D53" s="8"/>
      <c r="E53" s="8" t="s">
        <v>45</v>
      </c>
      <c r="F53" s="14">
        <v>1455</v>
      </c>
      <c r="G53" s="14"/>
      <c r="H53" s="14"/>
      <c r="I53" s="14"/>
      <c r="J53" s="14">
        <v>2435</v>
      </c>
      <c r="K53" s="14"/>
      <c r="L53" s="14"/>
      <c r="M53" s="14"/>
      <c r="N53" s="14"/>
      <c r="O53" s="14"/>
      <c r="P53" s="10">
        <f t="shared" si="0"/>
        <v>3890</v>
      </c>
      <c r="Q53" s="10"/>
      <c r="R53" s="15">
        <f t="shared" si="7"/>
        <v>2435</v>
      </c>
      <c r="S53" s="16">
        <f t="shared" si="2"/>
        <v>1455</v>
      </c>
      <c r="T53" s="8" t="s">
        <v>45</v>
      </c>
      <c r="U53" s="10"/>
    </row>
    <row r="54" spans="1:21" x14ac:dyDescent="0.25">
      <c r="A54" s="8"/>
      <c r="B54" s="8"/>
      <c r="C54" s="8"/>
      <c r="D54" s="8"/>
      <c r="E54" s="8" t="s">
        <v>46</v>
      </c>
      <c r="F54" s="14"/>
      <c r="G54" s="14"/>
      <c r="H54" s="14"/>
      <c r="I54" s="14"/>
      <c r="J54" s="14">
        <v>167</v>
      </c>
      <c r="K54" s="14"/>
      <c r="L54" s="14"/>
      <c r="M54" s="14"/>
      <c r="N54" s="14"/>
      <c r="O54" s="14"/>
      <c r="P54" s="10">
        <f t="shared" si="0"/>
        <v>167</v>
      </c>
      <c r="Q54" s="10"/>
      <c r="R54" s="15">
        <f t="shared" si="7"/>
        <v>167</v>
      </c>
      <c r="S54" s="16">
        <f t="shared" si="2"/>
        <v>0</v>
      </c>
      <c r="T54" s="8" t="s">
        <v>46</v>
      </c>
      <c r="U54" s="10"/>
    </row>
    <row r="55" spans="1:21" x14ac:dyDescent="0.25">
      <c r="A55" s="8"/>
      <c r="B55" s="8"/>
      <c r="C55" s="8"/>
      <c r="D55" s="8"/>
      <c r="E55" s="8" t="s">
        <v>47</v>
      </c>
      <c r="F55" s="14">
        <v>475</v>
      </c>
      <c r="G55" s="14">
        <v>250</v>
      </c>
      <c r="H55" s="14">
        <v>1465</v>
      </c>
      <c r="I55" s="14"/>
      <c r="J55" s="14">
        <v>2594</v>
      </c>
      <c r="K55" s="14"/>
      <c r="L55" s="14"/>
      <c r="M55" s="14">
        <v>514</v>
      </c>
      <c r="N55" s="14"/>
      <c r="O55" s="14"/>
      <c r="P55" s="10">
        <f t="shared" si="0"/>
        <v>5298</v>
      </c>
      <c r="Q55" s="10"/>
      <c r="R55" s="15">
        <f t="shared" si="7"/>
        <v>2594</v>
      </c>
      <c r="S55" s="16">
        <f t="shared" si="2"/>
        <v>2704</v>
      </c>
      <c r="T55" s="8" t="s">
        <v>47</v>
      </c>
      <c r="U55" s="10"/>
    </row>
    <row r="56" spans="1:21" x14ac:dyDescent="0.25">
      <c r="A56" s="8"/>
      <c r="B56" s="8"/>
      <c r="C56" s="8"/>
      <c r="D56" s="8"/>
      <c r="E56" s="8" t="s">
        <v>48</v>
      </c>
      <c r="F56" s="14"/>
      <c r="G56" s="14"/>
      <c r="H56" s="14"/>
      <c r="I56" s="14">
        <v>990</v>
      </c>
      <c r="J56" s="14"/>
      <c r="K56" s="14"/>
      <c r="L56" s="14"/>
      <c r="M56" s="14"/>
      <c r="N56" s="14"/>
      <c r="O56" s="14"/>
      <c r="P56" s="10">
        <f t="shared" si="0"/>
        <v>990</v>
      </c>
      <c r="Q56" s="10"/>
      <c r="R56" s="15">
        <f t="shared" si="7"/>
        <v>0</v>
      </c>
      <c r="S56" s="16">
        <f t="shared" si="2"/>
        <v>990</v>
      </c>
      <c r="T56" s="8" t="s">
        <v>48</v>
      </c>
      <c r="U56" s="10"/>
    </row>
    <row r="57" spans="1:21" x14ac:dyDescent="0.25">
      <c r="A57" s="8"/>
      <c r="B57" s="8"/>
      <c r="C57" s="8"/>
      <c r="D57" s="8"/>
      <c r="E57" s="8" t="s">
        <v>49</v>
      </c>
      <c r="F57" s="14"/>
      <c r="G57" s="14">
        <v>825</v>
      </c>
      <c r="H57" s="14"/>
      <c r="I57" s="14">
        <v>716</v>
      </c>
      <c r="J57" s="14">
        <v>3000</v>
      </c>
      <c r="K57" s="14"/>
      <c r="L57" s="14"/>
      <c r="M57" s="14"/>
      <c r="N57" s="14"/>
      <c r="O57" s="14"/>
      <c r="P57" s="10">
        <f t="shared" si="0"/>
        <v>4541</v>
      </c>
      <c r="Q57" s="10"/>
      <c r="R57" s="15">
        <f t="shared" si="7"/>
        <v>3000</v>
      </c>
      <c r="S57" s="16">
        <f t="shared" si="2"/>
        <v>1541</v>
      </c>
      <c r="T57" s="8" t="s">
        <v>49</v>
      </c>
      <c r="U57" s="10"/>
    </row>
    <row r="58" spans="1:21" x14ac:dyDescent="0.25">
      <c r="A58" s="8"/>
      <c r="B58" s="8"/>
      <c r="C58" s="8"/>
      <c r="D58" s="8"/>
      <c r="E58" s="8" t="s">
        <v>117</v>
      </c>
      <c r="F58" s="14"/>
      <c r="G58" s="14"/>
      <c r="H58" s="14"/>
      <c r="I58" s="14"/>
      <c r="J58" s="14"/>
      <c r="K58" s="14"/>
      <c r="L58" s="14"/>
      <c r="M58" s="14"/>
      <c r="N58" s="14">
        <v>13</v>
      </c>
      <c r="O58" s="14"/>
      <c r="P58" s="10">
        <f t="shared" si="0"/>
        <v>13</v>
      </c>
      <c r="Q58" s="10"/>
      <c r="R58" s="15">
        <f>SUM(J58+K58)</f>
        <v>0</v>
      </c>
      <c r="S58" s="16">
        <f>SUM(F58+G58+H58+I58+L58+M58+N58+O58)</f>
        <v>13</v>
      </c>
      <c r="T58" s="8" t="s">
        <v>117</v>
      </c>
      <c r="U58" s="10"/>
    </row>
    <row r="59" spans="1:21" x14ac:dyDescent="0.25">
      <c r="A59" s="8"/>
      <c r="B59" s="8"/>
      <c r="C59" s="8"/>
      <c r="D59" s="8"/>
      <c r="E59" s="8" t="s">
        <v>50</v>
      </c>
      <c r="F59" s="14"/>
      <c r="G59" s="14"/>
      <c r="H59" s="14">
        <v>75</v>
      </c>
      <c r="I59" s="14"/>
      <c r="J59" s="14">
        <v>210</v>
      </c>
      <c r="K59" s="14"/>
      <c r="L59" s="14"/>
      <c r="M59" s="14">
        <v>172</v>
      </c>
      <c r="N59" s="14">
        <v>1566</v>
      </c>
      <c r="O59" s="14"/>
      <c r="P59" s="10">
        <f t="shared" si="0"/>
        <v>2023</v>
      </c>
      <c r="Q59" s="10"/>
      <c r="R59" s="15">
        <f t="shared" si="7"/>
        <v>210</v>
      </c>
      <c r="S59" s="16">
        <f t="shared" si="2"/>
        <v>1813</v>
      </c>
      <c r="T59" s="8" t="s">
        <v>50</v>
      </c>
      <c r="U59" s="10"/>
    </row>
    <row r="60" spans="1:21" x14ac:dyDescent="0.25">
      <c r="A60" s="8"/>
      <c r="B60" s="8"/>
      <c r="C60" s="8"/>
      <c r="D60" s="8"/>
      <c r="E60" s="8" t="s">
        <v>51</v>
      </c>
      <c r="F60" s="14">
        <v>285</v>
      </c>
      <c r="G60" s="14">
        <v>81</v>
      </c>
      <c r="H60" s="14"/>
      <c r="I60" s="14">
        <v>2304</v>
      </c>
      <c r="J60" s="14">
        <v>441</v>
      </c>
      <c r="K60" s="14"/>
      <c r="L60" s="14"/>
      <c r="M60" s="14">
        <v>2500</v>
      </c>
      <c r="N60" s="14"/>
      <c r="O60" s="14"/>
      <c r="P60" s="10">
        <f t="shared" si="0"/>
        <v>5611</v>
      </c>
      <c r="Q60" s="10"/>
      <c r="R60" s="15">
        <f t="shared" si="7"/>
        <v>441</v>
      </c>
      <c r="S60" s="16">
        <f t="shared" si="2"/>
        <v>5170</v>
      </c>
      <c r="T60" s="8" t="s">
        <v>51</v>
      </c>
      <c r="U60" s="10"/>
    </row>
    <row r="61" spans="1:21" x14ac:dyDescent="0.25">
      <c r="A61" s="8"/>
      <c r="B61" s="8"/>
      <c r="C61" s="8"/>
      <c r="D61" s="8"/>
      <c r="E61" s="8" t="s">
        <v>52</v>
      </c>
      <c r="F61" s="14"/>
      <c r="G61" s="14"/>
      <c r="H61" s="14"/>
      <c r="I61" s="14"/>
      <c r="J61" s="14"/>
      <c r="K61" s="14"/>
      <c r="L61" s="14"/>
      <c r="M61" s="19">
        <v>300</v>
      </c>
      <c r="N61" s="14"/>
      <c r="O61" s="14"/>
      <c r="P61" s="10">
        <f t="shared" si="0"/>
        <v>300</v>
      </c>
      <c r="Q61" s="10"/>
      <c r="R61" s="15">
        <f t="shared" si="7"/>
        <v>0</v>
      </c>
      <c r="S61" s="16">
        <f t="shared" si="2"/>
        <v>300</v>
      </c>
      <c r="T61" s="8" t="s">
        <v>52</v>
      </c>
      <c r="U61" s="10"/>
    </row>
    <row r="62" spans="1:21" x14ac:dyDescent="0.25">
      <c r="A62" s="8"/>
      <c r="B62" s="8"/>
      <c r="C62" s="8"/>
      <c r="D62" s="8"/>
      <c r="E62" s="8" t="s">
        <v>53</v>
      </c>
      <c r="F62" s="14"/>
      <c r="G62" s="14"/>
      <c r="H62" s="14"/>
      <c r="I62" s="14"/>
      <c r="J62" s="14">
        <v>29000</v>
      </c>
      <c r="K62" s="14"/>
      <c r="L62" s="14"/>
      <c r="M62" s="14"/>
      <c r="N62" s="14"/>
      <c r="O62" s="14"/>
      <c r="P62" s="10">
        <f t="shared" si="0"/>
        <v>29000</v>
      </c>
      <c r="Q62" s="10"/>
      <c r="R62" s="15">
        <f t="shared" si="7"/>
        <v>29000</v>
      </c>
      <c r="S62" s="16">
        <f t="shared" si="2"/>
        <v>0</v>
      </c>
      <c r="T62" s="8" t="s">
        <v>53</v>
      </c>
      <c r="U62" s="10"/>
    </row>
    <row r="63" spans="1:21" x14ac:dyDescent="0.25">
      <c r="A63" s="8"/>
      <c r="B63" s="8"/>
      <c r="C63" s="8"/>
      <c r="D63" s="8"/>
      <c r="E63" s="8" t="s">
        <v>54</v>
      </c>
      <c r="F63" s="14"/>
      <c r="G63" s="14"/>
      <c r="H63" s="14"/>
      <c r="I63" s="14"/>
      <c r="J63" s="14">
        <v>11000</v>
      </c>
      <c r="K63" s="14"/>
      <c r="L63" s="14"/>
      <c r="M63" s="14"/>
      <c r="N63" s="14"/>
      <c r="O63" s="14"/>
      <c r="P63" s="10">
        <f t="shared" si="0"/>
        <v>11000</v>
      </c>
      <c r="Q63" s="10"/>
      <c r="R63" s="15">
        <f t="shared" si="7"/>
        <v>11000</v>
      </c>
      <c r="S63" s="16">
        <f t="shared" si="2"/>
        <v>0</v>
      </c>
      <c r="T63" s="8" t="s">
        <v>54</v>
      </c>
      <c r="U63" s="10"/>
    </row>
    <row r="64" spans="1:21" x14ac:dyDescent="0.25">
      <c r="A64" s="8"/>
      <c r="B64" s="8"/>
      <c r="C64" s="8"/>
      <c r="D64" s="8"/>
      <c r="E64" s="8" t="s">
        <v>55</v>
      </c>
      <c r="F64" s="14">
        <v>4840</v>
      </c>
      <c r="G64" s="14"/>
      <c r="H64" s="14"/>
      <c r="I64" s="14"/>
      <c r="J64" s="14">
        <v>4840</v>
      </c>
      <c r="K64" s="14"/>
      <c r="L64" s="14"/>
      <c r="M64" s="14"/>
      <c r="N64" s="14"/>
      <c r="O64" s="14"/>
      <c r="P64" s="10">
        <f t="shared" si="0"/>
        <v>9680</v>
      </c>
      <c r="Q64" s="10"/>
      <c r="R64" s="15">
        <f t="shared" si="7"/>
        <v>4840</v>
      </c>
      <c r="S64" s="16">
        <f t="shared" si="2"/>
        <v>4840</v>
      </c>
      <c r="T64" s="8" t="s">
        <v>55</v>
      </c>
      <c r="U64" s="10"/>
    </row>
    <row r="65" spans="1:21" x14ac:dyDescent="0.25">
      <c r="A65" s="8"/>
      <c r="B65" s="8"/>
      <c r="C65" s="8"/>
      <c r="D65" s="8"/>
      <c r="E65" s="8" t="s">
        <v>56</v>
      </c>
      <c r="F65" s="14">
        <v>5587</v>
      </c>
      <c r="G65" s="14"/>
      <c r="H65" s="14"/>
      <c r="I65" s="14"/>
      <c r="J65" s="14">
        <v>4312</v>
      </c>
      <c r="K65" s="14">
        <v>5064</v>
      </c>
      <c r="L65" s="14"/>
      <c r="M65" s="14"/>
      <c r="N65" s="14"/>
      <c r="O65" s="17">
        <v>13624</v>
      </c>
      <c r="P65" s="10">
        <f t="shared" si="0"/>
        <v>28587</v>
      </c>
      <c r="Q65" s="10"/>
      <c r="R65" s="15">
        <f t="shared" si="7"/>
        <v>9376</v>
      </c>
      <c r="S65" s="16">
        <f t="shared" si="2"/>
        <v>19211</v>
      </c>
      <c r="T65" s="8" t="s">
        <v>56</v>
      </c>
      <c r="U65" s="10"/>
    </row>
    <row r="66" spans="1:21" x14ac:dyDescent="0.25">
      <c r="A66" s="8"/>
      <c r="B66" s="8"/>
      <c r="C66" s="8"/>
      <c r="D66" s="8"/>
      <c r="E66" s="8" t="s">
        <v>57</v>
      </c>
      <c r="F66" s="14">
        <v>3145</v>
      </c>
      <c r="G66" s="14">
        <v>80</v>
      </c>
      <c r="H66" s="14">
        <v>80</v>
      </c>
      <c r="I66" s="14"/>
      <c r="J66" s="14">
        <v>15749</v>
      </c>
      <c r="K66" s="14"/>
      <c r="L66" s="14"/>
      <c r="M66" s="14">
        <v>80</v>
      </c>
      <c r="N66" s="14"/>
      <c r="O66" s="14"/>
      <c r="P66" s="10">
        <f t="shared" si="0"/>
        <v>19134</v>
      </c>
      <c r="Q66" s="10"/>
      <c r="R66" s="15">
        <f t="shared" si="7"/>
        <v>15749</v>
      </c>
      <c r="S66" s="16">
        <f t="shared" si="2"/>
        <v>3385</v>
      </c>
      <c r="T66" s="8" t="s">
        <v>57</v>
      </c>
      <c r="U66" s="10"/>
    </row>
    <row r="67" spans="1:21" x14ac:dyDescent="0.25">
      <c r="A67" s="8"/>
      <c r="B67" s="8"/>
      <c r="C67" s="8"/>
      <c r="D67" s="8"/>
      <c r="E67" s="8" t="s">
        <v>58</v>
      </c>
      <c r="F67" s="14">
        <f>-544.15+544.15</f>
        <v>0</v>
      </c>
      <c r="G67" s="14"/>
      <c r="H67" s="14"/>
      <c r="I67" s="14"/>
      <c r="J67" s="14">
        <v>1065</v>
      </c>
      <c r="K67" s="14"/>
      <c r="L67" s="14"/>
      <c r="M67" s="14"/>
      <c r="N67" s="14"/>
      <c r="O67" s="14"/>
      <c r="P67" s="10">
        <f t="shared" si="0"/>
        <v>1065</v>
      </c>
      <c r="Q67" s="10"/>
      <c r="R67" s="15">
        <f t="shared" si="7"/>
        <v>1065</v>
      </c>
      <c r="S67" s="16">
        <f t="shared" si="2"/>
        <v>0</v>
      </c>
      <c r="T67" s="8" t="s">
        <v>58</v>
      </c>
      <c r="U67" s="10"/>
    </row>
    <row r="68" spans="1:21" x14ac:dyDescent="0.25">
      <c r="A68" s="8"/>
      <c r="B68" s="8"/>
      <c r="C68" s="8"/>
      <c r="D68" s="8"/>
      <c r="E68" s="8" t="s">
        <v>59</v>
      </c>
      <c r="F68" s="14"/>
      <c r="G68" s="14">
        <v>24133</v>
      </c>
      <c r="H68" s="14"/>
      <c r="I68" s="14"/>
      <c r="J68" s="14"/>
      <c r="K68" s="14"/>
      <c r="L68" s="14"/>
      <c r="M68" s="14"/>
      <c r="N68" s="14"/>
      <c r="O68" s="14"/>
      <c r="P68" s="10">
        <f t="shared" si="0"/>
        <v>24133</v>
      </c>
      <c r="Q68" s="10"/>
      <c r="R68" s="15">
        <f t="shared" si="7"/>
        <v>0</v>
      </c>
      <c r="S68" s="16">
        <f t="shared" si="2"/>
        <v>24133</v>
      </c>
      <c r="T68" s="8" t="s">
        <v>59</v>
      </c>
      <c r="U68" s="10"/>
    </row>
    <row r="69" spans="1:21" x14ac:dyDescent="0.25">
      <c r="A69" s="8"/>
      <c r="B69" s="8"/>
      <c r="C69" s="8"/>
      <c r="D69" s="8"/>
      <c r="E69" s="8" t="s">
        <v>60</v>
      </c>
      <c r="F69" s="14">
        <v>921</v>
      </c>
      <c r="G69" s="14">
        <v>1513</v>
      </c>
      <c r="H69" s="14">
        <v>52</v>
      </c>
      <c r="I69" s="14">
        <v>37</v>
      </c>
      <c r="J69" s="14">
        <v>3000</v>
      </c>
      <c r="K69" s="14"/>
      <c r="L69" s="14"/>
      <c r="M69" s="14">
        <v>402</v>
      </c>
      <c r="N69" s="14">
        <v>1367</v>
      </c>
      <c r="O69" s="14">
        <v>235</v>
      </c>
      <c r="P69" s="10">
        <f t="shared" si="0"/>
        <v>7527</v>
      </c>
      <c r="Q69" s="10"/>
      <c r="R69" s="15">
        <f t="shared" si="7"/>
        <v>3000</v>
      </c>
      <c r="S69" s="16">
        <f t="shared" si="2"/>
        <v>4527</v>
      </c>
      <c r="T69" s="8" t="s">
        <v>60</v>
      </c>
      <c r="U69" s="10"/>
    </row>
    <row r="70" spans="1:21" x14ac:dyDescent="0.25">
      <c r="A70" s="8"/>
      <c r="B70" s="8"/>
      <c r="C70" s="8"/>
      <c r="D70" s="8"/>
      <c r="E70" s="8" t="s">
        <v>61</v>
      </c>
      <c r="F70" s="14"/>
      <c r="G70" s="14"/>
      <c r="H70" s="14"/>
      <c r="I70" s="14"/>
      <c r="J70" s="14">
        <v>56</v>
      </c>
      <c r="K70" s="14"/>
      <c r="L70" s="14"/>
      <c r="M70" s="14"/>
      <c r="N70" s="14"/>
      <c r="O70" s="14"/>
      <c r="P70" s="10">
        <f t="shared" si="0"/>
        <v>56</v>
      </c>
      <c r="Q70" s="10"/>
      <c r="R70" s="15">
        <f t="shared" si="7"/>
        <v>56</v>
      </c>
      <c r="S70" s="16">
        <f t="shared" si="2"/>
        <v>0</v>
      </c>
      <c r="T70" s="8" t="s">
        <v>61</v>
      </c>
      <c r="U70" s="10"/>
    </row>
    <row r="71" spans="1:21" x14ac:dyDescent="0.25">
      <c r="A71" s="8"/>
      <c r="B71" s="8"/>
      <c r="C71" s="8"/>
      <c r="D71" s="8"/>
      <c r="E71" s="8" t="s">
        <v>62</v>
      </c>
      <c r="F71" s="14">
        <v>878</v>
      </c>
      <c r="G71" s="14">
        <v>141</v>
      </c>
      <c r="H71" s="14">
        <v>197</v>
      </c>
      <c r="I71" s="14"/>
      <c r="J71" s="14">
        <v>7000</v>
      </c>
      <c r="K71" s="14"/>
      <c r="L71" s="14"/>
      <c r="M71" s="14">
        <v>1000</v>
      </c>
      <c r="N71" s="14"/>
      <c r="O71" s="14"/>
      <c r="P71" s="10">
        <f t="shared" si="0"/>
        <v>9216</v>
      </c>
      <c r="Q71" s="10"/>
      <c r="R71" s="15">
        <f t="shared" si="7"/>
        <v>7000</v>
      </c>
      <c r="S71" s="16">
        <f t="shared" si="2"/>
        <v>2216</v>
      </c>
      <c r="T71" s="8" t="s">
        <v>62</v>
      </c>
      <c r="U71" s="10"/>
    </row>
    <row r="72" spans="1:21" x14ac:dyDescent="0.25">
      <c r="A72" s="8"/>
      <c r="B72" s="8"/>
      <c r="C72" s="8"/>
      <c r="D72" s="8"/>
      <c r="E72" s="8" t="s">
        <v>63</v>
      </c>
      <c r="F72" s="14"/>
      <c r="G72" s="14">
        <v>377</v>
      </c>
      <c r="H72" s="14"/>
      <c r="I72" s="14"/>
      <c r="J72" s="14">
        <v>1028</v>
      </c>
      <c r="K72" s="14"/>
      <c r="L72" s="14"/>
      <c r="M72" s="14"/>
      <c r="N72" s="14"/>
      <c r="O72" s="14"/>
      <c r="P72" s="10">
        <f t="shared" si="0"/>
        <v>1405</v>
      </c>
      <c r="Q72" s="10"/>
      <c r="R72" s="15">
        <f t="shared" si="7"/>
        <v>1028</v>
      </c>
      <c r="S72" s="16">
        <f t="shared" si="2"/>
        <v>377</v>
      </c>
      <c r="T72" s="8" t="s">
        <v>63</v>
      </c>
      <c r="U72" s="10"/>
    </row>
    <row r="73" spans="1:21" x14ac:dyDescent="0.25">
      <c r="A73" s="8"/>
      <c r="B73" s="8"/>
      <c r="C73" s="8"/>
      <c r="D73" s="8"/>
      <c r="E73" s="8" t="s">
        <v>64</v>
      </c>
      <c r="F73" s="14"/>
      <c r="G73" s="14"/>
      <c r="H73" s="14"/>
      <c r="I73" s="14"/>
      <c r="J73" s="14">
        <v>2436</v>
      </c>
      <c r="K73" s="14"/>
      <c r="L73" s="14"/>
      <c r="M73" s="14"/>
      <c r="N73" s="14"/>
      <c r="O73" s="14"/>
      <c r="P73" s="10">
        <f t="shared" si="0"/>
        <v>2436</v>
      </c>
      <c r="Q73" s="10"/>
      <c r="R73" s="15">
        <f t="shared" si="7"/>
        <v>2436</v>
      </c>
      <c r="S73" s="16">
        <f t="shared" ref="S73:S113" si="8">SUM(F73+G73+H73+I73+L73+M73+N73+O73)</f>
        <v>0</v>
      </c>
      <c r="T73" s="8" t="s">
        <v>64</v>
      </c>
      <c r="U73" s="10"/>
    </row>
    <row r="74" spans="1:21" x14ac:dyDescent="0.25">
      <c r="A74" s="8"/>
      <c r="B74" s="8"/>
      <c r="C74" s="8"/>
      <c r="D74" s="8"/>
      <c r="E74" s="8" t="s">
        <v>65</v>
      </c>
      <c r="F74" s="14">
        <v>60</v>
      </c>
      <c r="G74" s="14">
        <v>563</v>
      </c>
      <c r="H74" s="14"/>
      <c r="I74" s="14">
        <v>9850</v>
      </c>
      <c r="J74" s="14">
        <v>10838</v>
      </c>
      <c r="K74" s="14"/>
      <c r="L74" s="14"/>
      <c r="M74" s="14">
        <v>462</v>
      </c>
      <c r="N74" s="14"/>
      <c r="O74" s="14"/>
      <c r="P74" s="10">
        <f t="shared" si="0"/>
        <v>21773</v>
      </c>
      <c r="Q74" s="10"/>
      <c r="R74" s="15">
        <f t="shared" si="7"/>
        <v>10838</v>
      </c>
      <c r="S74" s="16">
        <f t="shared" si="8"/>
        <v>10935</v>
      </c>
      <c r="T74" s="8" t="s">
        <v>65</v>
      </c>
      <c r="U74" s="10"/>
    </row>
    <row r="75" spans="1:21" x14ac:dyDescent="0.25">
      <c r="A75" s="8"/>
      <c r="B75" s="8"/>
      <c r="C75" s="8"/>
      <c r="D75" s="8"/>
      <c r="E75" s="8" t="s">
        <v>112</v>
      </c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0">
        <f t="shared" si="0"/>
        <v>0</v>
      </c>
      <c r="Q75" s="10"/>
      <c r="R75" s="15">
        <f>SUM(J75+K75)</f>
        <v>0</v>
      </c>
      <c r="S75" s="16">
        <f>SUM(F75+G75+H75+I75+L75+M75+N75+O75)</f>
        <v>0</v>
      </c>
      <c r="T75" s="8" t="s">
        <v>112</v>
      </c>
      <c r="U75" s="10"/>
    </row>
    <row r="76" spans="1:21" x14ac:dyDescent="0.25">
      <c r="A76" s="8"/>
      <c r="B76" s="8"/>
      <c r="C76" s="8"/>
      <c r="D76" s="8"/>
      <c r="E76" s="8" t="s">
        <v>113</v>
      </c>
      <c r="F76" s="14"/>
      <c r="G76" s="14"/>
      <c r="H76" s="14"/>
      <c r="I76" s="14"/>
      <c r="J76" s="14"/>
      <c r="K76" s="14"/>
      <c r="L76" s="14"/>
      <c r="M76" s="14"/>
      <c r="N76" s="14">
        <v>551</v>
      </c>
      <c r="O76" s="14"/>
      <c r="P76" s="10">
        <f>SUM(F76:O76)</f>
        <v>551</v>
      </c>
      <c r="Q76" s="10"/>
      <c r="R76" s="15">
        <f>SUM(J76+K76)</f>
        <v>0</v>
      </c>
      <c r="S76" s="16">
        <f>SUM(F76+G76+H76+I76+L76+M76+N76+O76)</f>
        <v>551</v>
      </c>
      <c r="T76" s="8" t="s">
        <v>113</v>
      </c>
      <c r="U76" s="10"/>
    </row>
    <row r="77" spans="1:21" x14ac:dyDescent="0.25">
      <c r="A77" s="8"/>
      <c r="B77" s="8"/>
      <c r="C77" s="8"/>
      <c r="D77" s="8"/>
      <c r="E77" s="8" t="s">
        <v>114</v>
      </c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0">
        <f>SUM(F77:O77)</f>
        <v>0</v>
      </c>
      <c r="Q77" s="10"/>
      <c r="R77" s="15">
        <f>SUM(J77+K77)</f>
        <v>0</v>
      </c>
      <c r="S77" s="16">
        <f>SUM(F77+G77+H77+I77+L77+M77+N77+O77)</f>
        <v>0</v>
      </c>
      <c r="T77" s="8" t="s">
        <v>114</v>
      </c>
      <c r="U77" s="10"/>
    </row>
    <row r="78" spans="1:21" x14ac:dyDescent="0.25">
      <c r="A78" s="8"/>
      <c r="B78" s="8"/>
      <c r="C78" s="8"/>
      <c r="D78" s="8"/>
      <c r="E78" s="8" t="s">
        <v>115</v>
      </c>
      <c r="F78" s="14"/>
      <c r="G78" s="14"/>
      <c r="H78" s="14"/>
      <c r="I78" s="14"/>
      <c r="J78" s="14">
        <v>394</v>
      </c>
      <c r="K78" s="14"/>
      <c r="L78" s="14"/>
      <c r="M78" s="14">
        <v>811</v>
      </c>
      <c r="N78" s="14"/>
      <c r="O78" s="14"/>
      <c r="P78" s="10">
        <f>SUM(F78:O78)</f>
        <v>1205</v>
      </c>
      <c r="Q78" s="10"/>
      <c r="R78" s="15">
        <f>SUM(J78+K78)</f>
        <v>394</v>
      </c>
      <c r="S78" s="16">
        <f>SUM(F78+G78+H78+I78+L78+M78+N78+O78)</f>
        <v>811</v>
      </c>
      <c r="T78" s="8" t="s">
        <v>115</v>
      </c>
      <c r="U78" s="10"/>
    </row>
    <row r="79" spans="1:21" x14ac:dyDescent="0.25">
      <c r="A79" s="8"/>
      <c r="B79" s="8"/>
      <c r="C79" s="8"/>
      <c r="D79" s="8"/>
      <c r="E79" s="8" t="s">
        <v>66</v>
      </c>
      <c r="F79" s="14">
        <v>956</v>
      </c>
      <c r="G79" s="14">
        <v>2425</v>
      </c>
      <c r="H79" s="14">
        <v>5727</v>
      </c>
      <c r="I79" s="14">
        <v>309</v>
      </c>
      <c r="J79" s="14">
        <v>6831</v>
      </c>
      <c r="K79" s="14"/>
      <c r="L79" s="14">
        <v>272</v>
      </c>
      <c r="M79" s="14">
        <v>8563</v>
      </c>
      <c r="N79" s="14">
        <v>3666</v>
      </c>
      <c r="O79" s="14"/>
      <c r="P79" s="10">
        <f t="shared" ref="P79:P109" si="9">SUM(F79:O79)</f>
        <v>28749</v>
      </c>
      <c r="Q79" s="10"/>
      <c r="R79" s="15">
        <f t="shared" si="7"/>
        <v>6831</v>
      </c>
      <c r="S79" s="16">
        <f t="shared" si="8"/>
        <v>21918</v>
      </c>
      <c r="T79" s="8" t="s">
        <v>66</v>
      </c>
      <c r="U79" s="10"/>
    </row>
    <row r="80" spans="1:21" x14ac:dyDescent="0.25">
      <c r="A80" s="8"/>
      <c r="B80" s="8"/>
      <c r="C80" s="8"/>
      <c r="D80" s="8"/>
      <c r="E80" s="8" t="s">
        <v>67</v>
      </c>
      <c r="F80" s="14"/>
      <c r="G80" s="14">
        <v>763</v>
      </c>
      <c r="H80" s="14"/>
      <c r="I80" s="14">
        <v>1018</v>
      </c>
      <c r="J80" s="14">
        <v>3055</v>
      </c>
      <c r="K80" s="14"/>
      <c r="L80" s="14"/>
      <c r="M80" s="14">
        <v>254</v>
      </c>
      <c r="N80" s="14"/>
      <c r="O80" s="14"/>
      <c r="P80" s="10">
        <f t="shared" si="9"/>
        <v>5090</v>
      </c>
      <c r="Q80" s="10"/>
      <c r="R80" s="15">
        <f t="shared" si="7"/>
        <v>3055</v>
      </c>
      <c r="S80" s="16">
        <f t="shared" si="8"/>
        <v>2035</v>
      </c>
      <c r="T80" s="8" t="s">
        <v>67</v>
      </c>
      <c r="U80" s="10"/>
    </row>
    <row r="81" spans="1:21" x14ac:dyDescent="0.25">
      <c r="A81" s="8"/>
      <c r="B81" s="8"/>
      <c r="C81" s="8"/>
      <c r="D81" s="8"/>
      <c r="E81" s="8" t="s">
        <v>68</v>
      </c>
      <c r="F81" s="14">
        <v>364</v>
      </c>
      <c r="G81" s="14">
        <v>819</v>
      </c>
      <c r="H81" s="14">
        <v>3732</v>
      </c>
      <c r="I81" s="14">
        <v>91</v>
      </c>
      <c r="J81" s="14">
        <v>1911</v>
      </c>
      <c r="K81" s="14"/>
      <c r="L81" s="14">
        <v>91</v>
      </c>
      <c r="M81" s="14">
        <v>1456</v>
      </c>
      <c r="N81" s="14">
        <v>637</v>
      </c>
      <c r="O81" s="14"/>
      <c r="P81" s="10">
        <f t="shared" si="9"/>
        <v>9101</v>
      </c>
      <c r="Q81" s="10"/>
      <c r="R81" s="15">
        <f t="shared" si="7"/>
        <v>1911</v>
      </c>
      <c r="S81" s="16">
        <f t="shared" si="8"/>
        <v>7190</v>
      </c>
      <c r="T81" s="8" t="s">
        <v>68</v>
      </c>
      <c r="U81" s="10"/>
    </row>
    <row r="82" spans="1:21" x14ac:dyDescent="0.25">
      <c r="A82" s="8"/>
      <c r="B82" s="8"/>
      <c r="C82" s="8"/>
      <c r="D82" s="8"/>
      <c r="E82" s="8" t="s">
        <v>69</v>
      </c>
      <c r="F82" s="14">
        <v>49</v>
      </c>
      <c r="G82" s="14">
        <v>10</v>
      </c>
      <c r="H82" s="14"/>
      <c r="I82" s="14"/>
      <c r="J82" s="14">
        <v>2889</v>
      </c>
      <c r="K82" s="14">
        <v>1688</v>
      </c>
      <c r="L82" s="14"/>
      <c r="M82" s="14"/>
      <c r="N82" s="14"/>
      <c r="O82" s="14">
        <v>2197</v>
      </c>
      <c r="P82" s="10">
        <f t="shared" si="9"/>
        <v>6833</v>
      </c>
      <c r="Q82" s="10"/>
      <c r="R82" s="15">
        <f t="shared" si="7"/>
        <v>4577</v>
      </c>
      <c r="S82" s="16">
        <f t="shared" si="8"/>
        <v>2256</v>
      </c>
      <c r="T82" s="8" t="s">
        <v>69</v>
      </c>
      <c r="U82" s="10"/>
    </row>
    <row r="83" spans="1:21" x14ac:dyDescent="0.25">
      <c r="A83" s="8"/>
      <c r="B83" s="8"/>
      <c r="C83" s="8"/>
      <c r="D83" s="8"/>
      <c r="E83" s="8" t="s">
        <v>70</v>
      </c>
      <c r="F83" s="14">
        <v>48</v>
      </c>
      <c r="G83" s="14"/>
      <c r="H83" s="14"/>
      <c r="I83" s="14"/>
      <c r="J83" s="14">
        <v>224</v>
      </c>
      <c r="K83" s="14"/>
      <c r="L83" s="14"/>
      <c r="M83" s="14"/>
      <c r="N83" s="14">
        <v>54</v>
      </c>
      <c r="O83" s="14"/>
      <c r="P83" s="10">
        <f t="shared" si="9"/>
        <v>326</v>
      </c>
      <c r="Q83" s="10"/>
      <c r="R83" s="15">
        <f t="shared" si="7"/>
        <v>224</v>
      </c>
      <c r="S83" s="16">
        <f t="shared" si="8"/>
        <v>102</v>
      </c>
      <c r="T83" s="8" t="s">
        <v>70</v>
      </c>
      <c r="U83" s="10"/>
    </row>
    <row r="84" spans="1:21" x14ac:dyDescent="0.25">
      <c r="A84" s="8"/>
      <c r="B84" s="8"/>
      <c r="C84" s="8"/>
      <c r="D84" s="8"/>
      <c r="E84" s="8" t="s">
        <v>116</v>
      </c>
      <c r="F84" s="14"/>
      <c r="G84" s="14"/>
      <c r="H84" s="14"/>
      <c r="I84" s="14"/>
      <c r="J84" s="14"/>
      <c r="K84" s="14"/>
      <c r="L84" s="14"/>
      <c r="M84" s="14">
        <v>50</v>
      </c>
      <c r="N84" s="14"/>
      <c r="O84" s="14"/>
      <c r="P84" s="10">
        <f>SUM(F84:O84)</f>
        <v>50</v>
      </c>
      <c r="Q84" s="10"/>
      <c r="R84" s="15">
        <f>SUM(J84+K84)</f>
        <v>0</v>
      </c>
      <c r="S84" s="16">
        <f>SUM(F84+G84+H84+I84+L84+M84+N84+O84)</f>
        <v>50</v>
      </c>
      <c r="T84" s="8" t="s">
        <v>116</v>
      </c>
      <c r="U84" s="10"/>
    </row>
    <row r="85" spans="1:21" x14ac:dyDescent="0.25">
      <c r="A85" s="8"/>
      <c r="B85" s="8"/>
      <c r="C85" s="8"/>
      <c r="D85" s="8"/>
      <c r="E85" s="8" t="s">
        <v>71</v>
      </c>
      <c r="F85" s="14"/>
      <c r="G85" s="14"/>
      <c r="H85" s="14"/>
      <c r="I85" s="14"/>
      <c r="J85" s="14">
        <v>23</v>
      </c>
      <c r="K85" s="14"/>
      <c r="L85" s="14"/>
      <c r="M85" s="14"/>
      <c r="N85" s="14"/>
      <c r="O85" s="14"/>
      <c r="P85" s="10">
        <f t="shared" si="9"/>
        <v>23</v>
      </c>
      <c r="Q85" s="10"/>
      <c r="R85" s="15">
        <f t="shared" si="7"/>
        <v>23</v>
      </c>
      <c r="S85" s="16">
        <f t="shared" si="8"/>
        <v>0</v>
      </c>
      <c r="T85" s="8" t="s">
        <v>71</v>
      </c>
      <c r="U85" s="10"/>
    </row>
    <row r="86" spans="1:21" x14ac:dyDescent="0.25">
      <c r="A86" s="8"/>
      <c r="B86" s="8"/>
      <c r="C86" s="8"/>
      <c r="D86" s="8"/>
      <c r="E86" s="8" t="s">
        <v>72</v>
      </c>
      <c r="F86" s="14"/>
      <c r="G86" s="14"/>
      <c r="H86" s="14"/>
      <c r="I86" s="14"/>
      <c r="J86" s="14">
        <v>24</v>
      </c>
      <c r="K86" s="14">
        <v>102</v>
      </c>
      <c r="L86" s="14"/>
      <c r="M86" s="14"/>
      <c r="N86" s="14"/>
      <c r="O86" s="14"/>
      <c r="P86" s="10">
        <f t="shared" si="9"/>
        <v>126</v>
      </c>
      <c r="Q86" s="10"/>
      <c r="R86" s="15">
        <f t="shared" si="7"/>
        <v>126</v>
      </c>
      <c r="S86" s="16">
        <f t="shared" si="8"/>
        <v>0</v>
      </c>
      <c r="T86" s="8" t="s">
        <v>72</v>
      </c>
      <c r="U86" s="10"/>
    </row>
    <row r="87" spans="1:21" x14ac:dyDescent="0.25">
      <c r="A87" s="8"/>
      <c r="B87" s="8"/>
      <c r="C87" s="8"/>
      <c r="D87" s="8"/>
      <c r="E87" s="8" t="s">
        <v>121</v>
      </c>
      <c r="F87" s="14">
        <v>40</v>
      </c>
      <c r="G87" s="14"/>
      <c r="H87" s="14"/>
      <c r="I87" s="14"/>
      <c r="J87" s="14"/>
      <c r="K87" s="14"/>
      <c r="L87" s="14"/>
      <c r="M87" s="14"/>
      <c r="N87" s="14"/>
      <c r="O87" s="14"/>
      <c r="P87" s="10">
        <f>SUM(F87:O87)</f>
        <v>40</v>
      </c>
      <c r="Q87" s="10"/>
      <c r="R87" s="15">
        <f>SUM(J87+K87)</f>
        <v>0</v>
      </c>
      <c r="S87" s="16">
        <f>SUM(F87+G87+H87+I87+L87+M87+N87+O87)</f>
        <v>40</v>
      </c>
      <c r="T87" s="8" t="s">
        <v>121</v>
      </c>
      <c r="U87" s="10"/>
    </row>
    <row r="88" spans="1:21" x14ac:dyDescent="0.25">
      <c r="A88" s="8"/>
      <c r="B88" s="8"/>
      <c r="C88" s="8"/>
      <c r="D88" s="8"/>
      <c r="E88" s="8" t="s">
        <v>73</v>
      </c>
      <c r="F88" s="14">
        <v>44</v>
      </c>
      <c r="G88" s="14"/>
      <c r="H88" s="14"/>
      <c r="I88" s="14"/>
      <c r="J88" s="14">
        <v>5</v>
      </c>
      <c r="K88" s="14">
        <v>5</v>
      </c>
      <c r="L88" s="14"/>
      <c r="M88" s="14"/>
      <c r="N88" s="14"/>
      <c r="O88" s="14">
        <v>32</v>
      </c>
      <c r="P88" s="10">
        <f t="shared" si="9"/>
        <v>86</v>
      </c>
      <c r="Q88" s="10"/>
      <c r="R88" s="15">
        <f t="shared" si="7"/>
        <v>10</v>
      </c>
      <c r="S88" s="16">
        <f t="shared" si="8"/>
        <v>76</v>
      </c>
      <c r="T88" s="8" t="s">
        <v>73</v>
      </c>
      <c r="U88" s="10"/>
    </row>
    <row r="89" spans="1:21" x14ac:dyDescent="0.25">
      <c r="A89" s="8"/>
      <c r="B89" s="8"/>
      <c r="C89" s="8"/>
      <c r="D89" s="8"/>
      <c r="E89" s="8" t="s">
        <v>74</v>
      </c>
      <c r="F89" s="14"/>
      <c r="G89" s="14"/>
      <c r="H89" s="14"/>
      <c r="I89" s="14"/>
      <c r="J89" s="14">
        <v>712</v>
      </c>
      <c r="K89" s="14"/>
      <c r="L89" s="14"/>
      <c r="M89" s="14"/>
      <c r="N89" s="14"/>
      <c r="O89" s="14"/>
      <c r="P89" s="10">
        <f t="shared" si="9"/>
        <v>712</v>
      </c>
      <c r="Q89" s="10"/>
      <c r="R89" s="15">
        <f t="shared" si="7"/>
        <v>712</v>
      </c>
      <c r="S89" s="16">
        <f t="shared" si="8"/>
        <v>0</v>
      </c>
      <c r="T89" s="8" t="s">
        <v>74</v>
      </c>
      <c r="U89" s="10"/>
    </row>
    <row r="90" spans="1:21" x14ac:dyDescent="0.25">
      <c r="A90" s="8"/>
      <c r="B90" s="8"/>
      <c r="C90" s="8"/>
      <c r="D90" s="8"/>
      <c r="E90" s="8" t="s">
        <v>75</v>
      </c>
      <c r="F90" s="14"/>
      <c r="G90" s="14"/>
      <c r="H90" s="14"/>
      <c r="I90" s="14"/>
      <c r="J90" s="14">
        <v>125</v>
      </c>
      <c r="K90" s="14"/>
      <c r="L90" s="14"/>
      <c r="M90" s="14"/>
      <c r="N90" s="14"/>
      <c r="O90" s="14"/>
      <c r="P90" s="10">
        <f t="shared" si="9"/>
        <v>125</v>
      </c>
      <c r="Q90" s="10"/>
      <c r="R90" s="15">
        <f t="shared" si="7"/>
        <v>125</v>
      </c>
      <c r="S90" s="16">
        <f t="shared" si="8"/>
        <v>0</v>
      </c>
      <c r="T90" s="8" t="s">
        <v>75</v>
      </c>
      <c r="U90" s="10"/>
    </row>
    <row r="91" spans="1:21" x14ac:dyDescent="0.25">
      <c r="A91" s="8"/>
      <c r="B91" s="8"/>
      <c r="C91" s="8"/>
      <c r="D91" s="8"/>
      <c r="E91" s="8" t="s">
        <v>118</v>
      </c>
      <c r="F91" s="14"/>
      <c r="G91" s="14"/>
      <c r="H91" s="14"/>
      <c r="I91" s="14"/>
      <c r="J91" s="14"/>
      <c r="K91" s="14"/>
      <c r="L91" s="14"/>
      <c r="M91" s="14"/>
      <c r="N91" s="14">
        <v>251</v>
      </c>
      <c r="O91" s="14"/>
      <c r="P91" s="10">
        <f>SUM(F91:O91)</f>
        <v>251</v>
      </c>
      <c r="Q91" s="10"/>
      <c r="R91" s="15">
        <f>SUM(J91+K91)</f>
        <v>0</v>
      </c>
      <c r="S91" s="16">
        <f>SUM(F91+G91+H91+I91+L91+M91+N91+O91)</f>
        <v>251</v>
      </c>
      <c r="T91" s="8" t="s">
        <v>118</v>
      </c>
      <c r="U91" s="10"/>
    </row>
    <row r="92" spans="1:21" x14ac:dyDescent="0.25">
      <c r="A92" s="8"/>
      <c r="B92" s="8"/>
      <c r="C92" s="8"/>
      <c r="D92" s="8"/>
      <c r="E92" s="8" t="s">
        <v>76</v>
      </c>
      <c r="F92" s="14"/>
      <c r="G92" s="14">
        <v>294</v>
      </c>
      <c r="H92" s="14"/>
      <c r="I92" s="14"/>
      <c r="J92" s="14"/>
      <c r="K92" s="14"/>
      <c r="L92" s="14"/>
      <c r="M92" s="14"/>
      <c r="N92" s="14"/>
      <c r="O92" s="14"/>
      <c r="P92" s="10">
        <f t="shared" si="9"/>
        <v>294</v>
      </c>
      <c r="Q92" s="10"/>
      <c r="R92" s="15">
        <f t="shared" si="7"/>
        <v>0</v>
      </c>
      <c r="S92" s="16">
        <f t="shared" si="8"/>
        <v>294</v>
      </c>
      <c r="T92" s="8" t="s">
        <v>76</v>
      </c>
      <c r="U92" s="10"/>
    </row>
    <row r="93" spans="1:21" x14ac:dyDescent="0.25">
      <c r="A93" s="8"/>
      <c r="B93" s="8"/>
      <c r="C93" s="8"/>
      <c r="D93" s="8"/>
      <c r="E93" s="8" t="s">
        <v>77</v>
      </c>
      <c r="F93" s="14">
        <v>50</v>
      </c>
      <c r="G93" s="14"/>
      <c r="H93" s="14"/>
      <c r="I93" s="14"/>
      <c r="J93" s="14">
        <v>1587</v>
      </c>
      <c r="K93" s="14"/>
      <c r="L93" s="14"/>
      <c r="M93" s="14"/>
      <c r="N93" s="14"/>
      <c r="O93" s="14"/>
      <c r="P93" s="10">
        <f t="shared" si="9"/>
        <v>1637</v>
      </c>
      <c r="Q93" s="10"/>
      <c r="R93" s="15">
        <f t="shared" si="7"/>
        <v>1587</v>
      </c>
      <c r="S93" s="16">
        <f t="shared" si="8"/>
        <v>50</v>
      </c>
      <c r="T93" s="8" t="s">
        <v>77</v>
      </c>
      <c r="U93" s="10"/>
    </row>
    <row r="94" spans="1:21" x14ac:dyDescent="0.25">
      <c r="A94" s="8"/>
      <c r="B94" s="8"/>
      <c r="C94" s="8"/>
      <c r="D94" s="8"/>
      <c r="E94" s="8" t="s">
        <v>78</v>
      </c>
      <c r="F94" s="14">
        <v>3083</v>
      </c>
      <c r="G94" s="14">
        <v>639</v>
      </c>
      <c r="H94" s="14"/>
      <c r="I94" s="14"/>
      <c r="J94" s="14">
        <v>3284</v>
      </c>
      <c r="K94" s="14"/>
      <c r="L94" s="14"/>
      <c r="M94" s="14"/>
      <c r="N94" s="14">
        <v>128</v>
      </c>
      <c r="O94" s="14"/>
      <c r="P94" s="10">
        <f t="shared" si="9"/>
        <v>7134</v>
      </c>
      <c r="Q94" s="10"/>
      <c r="R94" s="15">
        <f t="shared" si="7"/>
        <v>3284</v>
      </c>
      <c r="S94" s="16">
        <f t="shared" si="8"/>
        <v>3850</v>
      </c>
      <c r="T94" s="8" t="s">
        <v>78</v>
      </c>
      <c r="U94" s="10"/>
    </row>
    <row r="95" spans="1:21" x14ac:dyDescent="0.25">
      <c r="A95" s="8"/>
      <c r="B95" s="8"/>
      <c r="C95" s="8"/>
      <c r="D95" s="8"/>
      <c r="E95" s="8" t="s">
        <v>79</v>
      </c>
      <c r="F95" s="14">
        <v>138</v>
      </c>
      <c r="G95" s="14">
        <v>428</v>
      </c>
      <c r="H95" s="14">
        <v>723</v>
      </c>
      <c r="I95" s="14"/>
      <c r="J95" s="14">
        <v>565</v>
      </c>
      <c r="K95" s="14"/>
      <c r="L95" s="14"/>
      <c r="M95" s="14"/>
      <c r="N95" s="14">
        <v>1019</v>
      </c>
      <c r="O95" s="14"/>
      <c r="P95" s="10">
        <f t="shared" si="9"/>
        <v>2873</v>
      </c>
      <c r="Q95" s="10"/>
      <c r="R95" s="15">
        <f t="shared" si="7"/>
        <v>565</v>
      </c>
      <c r="S95" s="16">
        <f t="shared" si="8"/>
        <v>2308</v>
      </c>
      <c r="T95" s="8" t="s">
        <v>79</v>
      </c>
      <c r="U95" s="10"/>
    </row>
    <row r="96" spans="1:21" x14ac:dyDescent="0.25">
      <c r="A96" s="8"/>
      <c r="B96" s="8"/>
      <c r="C96" s="8"/>
      <c r="D96" s="8"/>
      <c r="E96" s="8" t="s">
        <v>80</v>
      </c>
      <c r="F96" s="14">
        <v>1213</v>
      </c>
      <c r="G96" s="14">
        <v>1668</v>
      </c>
      <c r="H96" s="14">
        <v>1816</v>
      </c>
      <c r="I96" s="14"/>
      <c r="J96" s="14">
        <v>42900</v>
      </c>
      <c r="K96" s="14"/>
      <c r="L96" s="14"/>
      <c r="M96" s="14">
        <v>2808</v>
      </c>
      <c r="N96" s="14">
        <v>4601</v>
      </c>
      <c r="O96" s="14"/>
      <c r="P96" s="10">
        <f t="shared" si="9"/>
        <v>55006</v>
      </c>
      <c r="Q96" s="10"/>
      <c r="R96" s="15">
        <f t="shared" si="7"/>
        <v>42900</v>
      </c>
      <c r="S96" s="16">
        <f t="shared" si="8"/>
        <v>12106</v>
      </c>
      <c r="T96" s="8" t="s">
        <v>80</v>
      </c>
      <c r="U96" s="10"/>
    </row>
    <row r="97" spans="1:21" x14ac:dyDescent="0.25">
      <c r="A97" s="8"/>
      <c r="B97" s="8"/>
      <c r="C97" s="8"/>
      <c r="D97" s="8"/>
      <c r="E97" s="8" t="s">
        <v>81</v>
      </c>
      <c r="F97" s="14">
        <v>1265</v>
      </c>
      <c r="G97" s="14">
        <v>7552</v>
      </c>
      <c r="H97" s="14">
        <v>3235</v>
      </c>
      <c r="I97" s="14"/>
      <c r="J97" s="14">
        <v>3500</v>
      </c>
      <c r="K97" s="14"/>
      <c r="L97" s="14"/>
      <c r="M97" s="14">
        <v>5680</v>
      </c>
      <c r="N97" s="14"/>
      <c r="O97" s="14"/>
      <c r="P97" s="10">
        <f t="shared" si="9"/>
        <v>21232</v>
      </c>
      <c r="Q97" s="10"/>
      <c r="R97" s="15">
        <f t="shared" si="7"/>
        <v>3500</v>
      </c>
      <c r="S97" s="16">
        <f t="shared" si="8"/>
        <v>17732</v>
      </c>
      <c r="T97" s="8" t="s">
        <v>81</v>
      </c>
      <c r="U97" s="10"/>
    </row>
    <row r="98" spans="1:21" x14ac:dyDescent="0.25">
      <c r="A98" s="8"/>
      <c r="B98" s="8"/>
      <c r="C98" s="8"/>
      <c r="D98" s="8"/>
      <c r="E98" s="8" t="s">
        <v>82</v>
      </c>
      <c r="F98" s="17"/>
      <c r="G98" s="14"/>
      <c r="H98" s="14"/>
      <c r="I98" s="14"/>
      <c r="J98" s="17"/>
      <c r="K98" s="14"/>
      <c r="L98" s="14"/>
      <c r="M98" s="14"/>
      <c r="N98" s="14"/>
      <c r="O98" s="14"/>
      <c r="P98" s="10">
        <f t="shared" si="9"/>
        <v>0</v>
      </c>
      <c r="Q98" s="10"/>
      <c r="R98" s="15">
        <f t="shared" si="7"/>
        <v>0</v>
      </c>
      <c r="S98" s="16">
        <f t="shared" si="8"/>
        <v>0</v>
      </c>
      <c r="T98" s="8" t="s">
        <v>82</v>
      </c>
      <c r="U98" s="10"/>
    </row>
    <row r="99" spans="1:21" x14ac:dyDescent="0.25">
      <c r="A99" s="8"/>
      <c r="B99" s="8"/>
      <c r="C99" s="8"/>
      <c r="D99" s="8" t="s">
        <v>83</v>
      </c>
      <c r="E99" s="8"/>
      <c r="F99" s="14">
        <f>SUM(F51:F98)</f>
        <v>27190</v>
      </c>
      <c r="G99" s="14">
        <f>SUM(G51:G98)</f>
        <v>44194</v>
      </c>
      <c r="H99" s="14">
        <f t="shared" ref="H99:P99" si="10">SUM(H51:H98)</f>
        <v>17716</v>
      </c>
      <c r="I99" s="14">
        <f t="shared" si="10"/>
        <v>16632</v>
      </c>
      <c r="J99" s="14">
        <f t="shared" si="10"/>
        <v>181927</v>
      </c>
      <c r="K99" s="14">
        <f t="shared" si="10"/>
        <v>6936</v>
      </c>
      <c r="L99" s="14">
        <f t="shared" si="10"/>
        <v>377</v>
      </c>
      <c r="M99" s="14">
        <f t="shared" si="10"/>
        <v>26065</v>
      </c>
      <c r="N99" s="14">
        <f t="shared" si="10"/>
        <v>14373</v>
      </c>
      <c r="O99" s="14">
        <f t="shared" si="10"/>
        <v>16553</v>
      </c>
      <c r="P99" s="10">
        <f t="shared" si="10"/>
        <v>351963</v>
      </c>
      <c r="Q99" s="10"/>
      <c r="R99" s="15">
        <f t="shared" si="7"/>
        <v>188863</v>
      </c>
      <c r="S99" s="16">
        <f t="shared" si="8"/>
        <v>163100</v>
      </c>
      <c r="T99" s="8" t="s">
        <v>83</v>
      </c>
      <c r="U99" s="10"/>
    </row>
    <row r="100" spans="1:21" ht="30" customHeight="1" x14ac:dyDescent="0.25">
      <c r="A100" s="8"/>
      <c r="B100" s="8" t="s">
        <v>84</v>
      </c>
      <c r="C100" s="8"/>
      <c r="D100" s="8"/>
      <c r="E100" s="8"/>
      <c r="F100" s="14">
        <f>+F49-F99</f>
        <v>107</v>
      </c>
      <c r="G100" s="14">
        <f t="shared" ref="G100:P100" si="11">+G49-G99</f>
        <v>-19243</v>
      </c>
      <c r="H100" s="14">
        <f t="shared" si="11"/>
        <v>5984</v>
      </c>
      <c r="I100" s="14">
        <f t="shared" si="11"/>
        <v>-22545</v>
      </c>
      <c r="J100" s="14">
        <f t="shared" si="11"/>
        <v>-138434</v>
      </c>
      <c r="K100" s="14">
        <f t="shared" si="11"/>
        <v>203339</v>
      </c>
      <c r="L100" s="14">
        <f t="shared" si="11"/>
        <v>869</v>
      </c>
      <c r="M100" s="14">
        <f t="shared" si="11"/>
        <v>-30330</v>
      </c>
      <c r="N100" s="14">
        <f t="shared" si="11"/>
        <v>-15587</v>
      </c>
      <c r="O100" s="14">
        <f t="shared" si="11"/>
        <v>148005</v>
      </c>
      <c r="P100" s="10">
        <f t="shared" si="11"/>
        <v>132165</v>
      </c>
      <c r="Q100" s="10"/>
      <c r="R100" s="15">
        <f t="shared" si="7"/>
        <v>64905</v>
      </c>
      <c r="S100" s="16">
        <f t="shared" si="8"/>
        <v>67260</v>
      </c>
      <c r="T100" s="8" t="s">
        <v>84</v>
      </c>
      <c r="U100" s="10"/>
    </row>
    <row r="101" spans="1:21" ht="30" customHeight="1" x14ac:dyDescent="0.25">
      <c r="A101" s="8"/>
      <c r="B101" s="8" t="s">
        <v>85</v>
      </c>
      <c r="C101" s="8"/>
      <c r="D101" s="8"/>
      <c r="E101" s="8"/>
      <c r="F101" s="14">
        <v>0</v>
      </c>
      <c r="G101" s="14">
        <v>0</v>
      </c>
      <c r="H101" s="14"/>
      <c r="I101" s="14"/>
      <c r="J101" s="14"/>
      <c r="K101" s="14"/>
      <c r="L101" s="14"/>
      <c r="M101" s="14"/>
      <c r="N101" s="14"/>
      <c r="O101" s="14"/>
      <c r="P101" s="10"/>
      <c r="Q101" s="10"/>
      <c r="R101" s="15"/>
      <c r="S101" s="16"/>
      <c r="T101" s="8" t="s">
        <v>85</v>
      </c>
      <c r="U101" s="10"/>
    </row>
    <row r="102" spans="1:21" x14ac:dyDescent="0.25">
      <c r="A102" s="8"/>
      <c r="B102" s="8"/>
      <c r="C102" s="8" t="s">
        <v>86</v>
      </c>
      <c r="D102" s="8"/>
      <c r="E102" s="8"/>
      <c r="F102" s="14">
        <v>0</v>
      </c>
      <c r="G102" s="14">
        <v>0</v>
      </c>
      <c r="H102" s="14"/>
      <c r="I102" s="14"/>
      <c r="J102" s="14"/>
      <c r="K102" s="14"/>
      <c r="L102" s="14"/>
      <c r="M102" s="14"/>
      <c r="N102" s="14"/>
      <c r="O102" s="14"/>
      <c r="P102" s="10"/>
      <c r="Q102" s="10"/>
      <c r="R102" s="15"/>
      <c r="S102" s="16"/>
      <c r="T102" s="8" t="s">
        <v>86</v>
      </c>
      <c r="U102" s="10"/>
    </row>
    <row r="103" spans="1:21" x14ac:dyDescent="0.25">
      <c r="A103" s="8"/>
      <c r="B103" s="8"/>
      <c r="C103" s="8"/>
      <c r="D103" s="8" t="s">
        <v>87</v>
      </c>
      <c r="E103" s="8"/>
      <c r="F103" s="14"/>
      <c r="G103" s="14"/>
      <c r="H103" s="14"/>
      <c r="I103" s="14"/>
      <c r="J103" s="14">
        <v>0</v>
      </c>
      <c r="K103" s="14"/>
      <c r="L103" s="14"/>
      <c r="M103" s="14"/>
      <c r="N103" s="14"/>
      <c r="O103" s="14"/>
      <c r="P103" s="10">
        <f t="shared" si="9"/>
        <v>0</v>
      </c>
      <c r="Q103" s="10"/>
      <c r="R103" s="15">
        <f t="shared" si="7"/>
        <v>0</v>
      </c>
      <c r="S103" s="16">
        <f t="shared" si="8"/>
        <v>0</v>
      </c>
      <c r="T103" s="8" t="s">
        <v>87</v>
      </c>
      <c r="U103" s="10"/>
    </row>
    <row r="104" spans="1:21" x14ac:dyDescent="0.25">
      <c r="A104" s="8"/>
      <c r="B104" s="8"/>
      <c r="C104" s="8"/>
      <c r="D104" s="8"/>
      <c r="E104" s="8" t="s">
        <v>105</v>
      </c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0"/>
      <c r="Q104" s="10"/>
      <c r="R104" s="15">
        <f t="shared" si="7"/>
        <v>0</v>
      </c>
      <c r="S104" s="16">
        <f t="shared" si="8"/>
        <v>0</v>
      </c>
      <c r="T104" s="8" t="s">
        <v>105</v>
      </c>
      <c r="U104" s="10"/>
    </row>
    <row r="105" spans="1:21" x14ac:dyDescent="0.25">
      <c r="A105" s="8"/>
      <c r="B105" s="8"/>
      <c r="C105" s="8" t="s">
        <v>88</v>
      </c>
      <c r="D105" s="8"/>
      <c r="E105" s="8"/>
      <c r="F105" s="14">
        <f t="shared" ref="F105:P105" si="12">SUM(F101:F103)</f>
        <v>0</v>
      </c>
      <c r="G105" s="14">
        <f t="shared" si="12"/>
        <v>0</v>
      </c>
      <c r="H105" s="14">
        <f t="shared" si="12"/>
        <v>0</v>
      </c>
      <c r="I105" s="14">
        <f t="shared" si="12"/>
        <v>0</v>
      </c>
      <c r="J105" s="14">
        <f t="shared" si="12"/>
        <v>0</v>
      </c>
      <c r="K105" s="14">
        <f t="shared" si="12"/>
        <v>0</v>
      </c>
      <c r="L105" s="14">
        <f t="shared" si="12"/>
        <v>0</v>
      </c>
      <c r="M105" s="14">
        <f t="shared" si="12"/>
        <v>0</v>
      </c>
      <c r="N105" s="14">
        <f t="shared" si="12"/>
        <v>0</v>
      </c>
      <c r="O105" s="14">
        <f t="shared" si="12"/>
        <v>0</v>
      </c>
      <c r="P105" s="10">
        <f t="shared" si="12"/>
        <v>0</v>
      </c>
      <c r="Q105" s="10"/>
      <c r="R105" s="15">
        <f t="shared" si="7"/>
        <v>0</v>
      </c>
      <c r="S105" s="16">
        <f t="shared" si="8"/>
        <v>0</v>
      </c>
      <c r="T105" s="8" t="s">
        <v>88</v>
      </c>
      <c r="U105" s="10"/>
    </row>
    <row r="106" spans="1:21" ht="30" customHeight="1" x14ac:dyDescent="0.25">
      <c r="A106" s="8"/>
      <c r="B106" s="8"/>
      <c r="C106" s="8" t="s">
        <v>89</v>
      </c>
      <c r="D106" s="8"/>
      <c r="E106" s="8"/>
      <c r="F106" s="20">
        <v>0</v>
      </c>
      <c r="G106" s="20"/>
      <c r="H106" s="20"/>
      <c r="I106" s="20"/>
      <c r="J106" s="20"/>
      <c r="K106" s="20"/>
      <c r="L106" s="20"/>
      <c r="M106" s="20"/>
      <c r="N106" s="20"/>
      <c r="O106" s="20"/>
      <c r="P106" s="10"/>
      <c r="Q106" s="10"/>
      <c r="R106" s="15"/>
      <c r="S106" s="16"/>
      <c r="T106" s="8" t="s">
        <v>89</v>
      </c>
      <c r="U106" s="10"/>
    </row>
    <row r="107" spans="1:21" x14ac:dyDescent="0.25">
      <c r="A107" s="8"/>
      <c r="B107" s="8"/>
      <c r="C107" s="8"/>
      <c r="D107" s="8" t="s">
        <v>90</v>
      </c>
      <c r="E107" s="8"/>
      <c r="F107" s="20"/>
      <c r="G107" s="20"/>
      <c r="H107" s="20"/>
      <c r="I107" s="20"/>
      <c r="J107" s="20">
        <v>2650</v>
      </c>
      <c r="K107" s="20"/>
      <c r="L107" s="20"/>
      <c r="M107" s="20"/>
      <c r="N107" s="20"/>
      <c r="O107" s="20"/>
      <c r="P107" s="10">
        <f t="shared" si="9"/>
        <v>2650</v>
      </c>
      <c r="Q107" s="10"/>
      <c r="R107" s="15">
        <f t="shared" si="7"/>
        <v>2650</v>
      </c>
      <c r="S107" s="16">
        <f t="shared" si="8"/>
        <v>0</v>
      </c>
      <c r="T107" s="8" t="s">
        <v>90</v>
      </c>
      <c r="U107" s="10"/>
    </row>
    <row r="108" spans="1:21" x14ac:dyDescent="0.25">
      <c r="A108" s="8"/>
      <c r="B108" s="8"/>
      <c r="C108" s="8"/>
      <c r="D108" s="8" t="s">
        <v>91</v>
      </c>
      <c r="E108" s="8"/>
      <c r="F108" s="20">
        <v>24000</v>
      </c>
      <c r="G108" s="20"/>
      <c r="H108" s="20"/>
      <c r="I108" s="20"/>
      <c r="J108" s="20">
        <f>24000</f>
        <v>24000</v>
      </c>
      <c r="K108" s="20"/>
      <c r="L108" s="20"/>
      <c r="M108" s="20"/>
      <c r="N108" s="20"/>
      <c r="O108" s="20"/>
      <c r="P108" s="10">
        <f t="shared" si="9"/>
        <v>48000</v>
      </c>
      <c r="Q108" s="10"/>
      <c r="R108" s="15">
        <f t="shared" si="7"/>
        <v>24000</v>
      </c>
      <c r="S108" s="16">
        <f t="shared" si="8"/>
        <v>24000</v>
      </c>
      <c r="T108" s="8" t="s">
        <v>91</v>
      </c>
      <c r="U108" s="10"/>
    </row>
    <row r="109" spans="1:21" x14ac:dyDescent="0.25">
      <c r="A109" s="8"/>
      <c r="B109" s="8"/>
      <c r="C109" s="8"/>
      <c r="D109" s="8" t="s">
        <v>107</v>
      </c>
      <c r="E109" s="8"/>
      <c r="F109" s="20"/>
      <c r="G109" s="20"/>
      <c r="H109" s="20"/>
      <c r="I109" s="20"/>
      <c r="J109" s="21">
        <v>11042</v>
      </c>
      <c r="K109" s="20"/>
      <c r="L109" s="20"/>
      <c r="M109" s="20"/>
      <c r="N109" s="20"/>
      <c r="O109" s="20"/>
      <c r="P109" s="10">
        <f t="shared" si="9"/>
        <v>11042</v>
      </c>
      <c r="Q109" s="10"/>
      <c r="R109" s="15">
        <f t="shared" si="7"/>
        <v>11042</v>
      </c>
      <c r="S109" s="16">
        <f t="shared" si="8"/>
        <v>0</v>
      </c>
      <c r="T109" s="8" t="s">
        <v>107</v>
      </c>
      <c r="U109" s="10"/>
    </row>
    <row r="110" spans="1:21" x14ac:dyDescent="0.25">
      <c r="A110" s="8"/>
      <c r="B110" s="8"/>
      <c r="C110" s="8"/>
      <c r="D110" s="8"/>
      <c r="E110" s="8" t="s">
        <v>105</v>
      </c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10"/>
      <c r="Q110" s="10"/>
      <c r="R110" s="15">
        <f t="shared" si="7"/>
        <v>0</v>
      </c>
      <c r="S110" s="16">
        <f t="shared" si="8"/>
        <v>0</v>
      </c>
      <c r="T110" s="8" t="s">
        <v>105</v>
      </c>
      <c r="U110" s="10"/>
    </row>
    <row r="111" spans="1:21" ht="15.75" thickBot="1" x14ac:dyDescent="0.3">
      <c r="A111" s="8"/>
      <c r="B111" s="8"/>
      <c r="C111" s="8" t="s">
        <v>92</v>
      </c>
      <c r="D111" s="8"/>
      <c r="E111" s="8"/>
      <c r="F111" s="20">
        <f t="shared" ref="F111:P111" si="13">SUM(F107:F109)</f>
        <v>24000</v>
      </c>
      <c r="G111" s="20">
        <f t="shared" si="13"/>
        <v>0</v>
      </c>
      <c r="H111" s="20">
        <f t="shared" si="13"/>
        <v>0</v>
      </c>
      <c r="I111" s="20">
        <f t="shared" si="13"/>
        <v>0</v>
      </c>
      <c r="J111" s="20">
        <f t="shared" si="13"/>
        <v>37692</v>
      </c>
      <c r="K111" s="20">
        <f t="shared" si="13"/>
        <v>0</v>
      </c>
      <c r="L111" s="20">
        <f t="shared" si="13"/>
        <v>0</v>
      </c>
      <c r="M111" s="20">
        <f t="shared" si="13"/>
        <v>0</v>
      </c>
      <c r="N111" s="20">
        <f t="shared" si="13"/>
        <v>0</v>
      </c>
      <c r="O111" s="20">
        <f t="shared" si="13"/>
        <v>0</v>
      </c>
      <c r="P111" s="22">
        <f t="shared" si="13"/>
        <v>61692</v>
      </c>
      <c r="Q111" s="10"/>
      <c r="R111" s="15">
        <f t="shared" si="7"/>
        <v>37692</v>
      </c>
      <c r="S111" s="16">
        <f t="shared" si="8"/>
        <v>24000</v>
      </c>
      <c r="T111" s="8" t="s">
        <v>92</v>
      </c>
      <c r="U111" s="10"/>
    </row>
    <row r="112" spans="1:21" ht="30" customHeight="1" x14ac:dyDescent="0.25">
      <c r="A112" s="8"/>
      <c r="B112" s="8" t="s">
        <v>104</v>
      </c>
      <c r="C112" s="8"/>
      <c r="D112" s="8"/>
      <c r="E112" s="8"/>
      <c r="F112" s="20">
        <f t="shared" ref="F112:P112" si="14">+F105-F111</f>
        <v>-24000</v>
      </c>
      <c r="G112" s="20">
        <f t="shared" si="14"/>
        <v>0</v>
      </c>
      <c r="H112" s="20">
        <f t="shared" si="14"/>
        <v>0</v>
      </c>
      <c r="I112" s="20">
        <f t="shared" si="14"/>
        <v>0</v>
      </c>
      <c r="J112" s="20">
        <f t="shared" si="14"/>
        <v>-37692</v>
      </c>
      <c r="K112" s="20">
        <f t="shared" si="14"/>
        <v>0</v>
      </c>
      <c r="L112" s="20">
        <f t="shared" si="14"/>
        <v>0</v>
      </c>
      <c r="M112" s="20">
        <f t="shared" si="14"/>
        <v>0</v>
      </c>
      <c r="N112" s="20">
        <f t="shared" si="14"/>
        <v>0</v>
      </c>
      <c r="O112" s="20">
        <f t="shared" si="14"/>
        <v>0</v>
      </c>
      <c r="P112" s="22">
        <f t="shared" si="14"/>
        <v>-61692</v>
      </c>
      <c r="Q112" s="23" t="s">
        <v>108</v>
      </c>
      <c r="R112" s="15">
        <f t="shared" si="7"/>
        <v>-37692</v>
      </c>
      <c r="S112" s="16">
        <f t="shared" si="8"/>
        <v>-24000</v>
      </c>
      <c r="T112" s="8" t="s">
        <v>104</v>
      </c>
      <c r="U112" s="10"/>
    </row>
    <row r="113" spans="1:23" s="1" customFormat="1" ht="30" customHeight="1" thickBot="1" x14ac:dyDescent="0.3">
      <c r="A113" s="8" t="s">
        <v>93</v>
      </c>
      <c r="B113" s="8"/>
      <c r="C113" s="8"/>
      <c r="D113" s="8"/>
      <c r="E113" s="8"/>
      <c r="F113" s="20">
        <f t="shared" ref="F113:P113" si="15">+F100+F112</f>
        <v>-23893</v>
      </c>
      <c r="G113" s="20">
        <f t="shared" si="15"/>
        <v>-19243</v>
      </c>
      <c r="H113" s="20">
        <f t="shared" si="15"/>
        <v>5984</v>
      </c>
      <c r="I113" s="20">
        <f t="shared" si="15"/>
        <v>-22545</v>
      </c>
      <c r="J113" s="24">
        <f t="shared" si="15"/>
        <v>-176126</v>
      </c>
      <c r="K113" s="20">
        <f t="shared" si="15"/>
        <v>203339</v>
      </c>
      <c r="L113" s="20">
        <f t="shared" si="15"/>
        <v>869</v>
      </c>
      <c r="M113" s="20">
        <f t="shared" si="15"/>
        <v>-30330</v>
      </c>
      <c r="N113" s="20">
        <f t="shared" si="15"/>
        <v>-15587</v>
      </c>
      <c r="O113" s="20">
        <f t="shared" si="15"/>
        <v>148005</v>
      </c>
      <c r="P113" s="22">
        <f t="shared" si="15"/>
        <v>70473</v>
      </c>
      <c r="Q113" s="25">
        <f>SUM(F113:O113)</f>
        <v>70473</v>
      </c>
      <c r="R113" s="15">
        <f t="shared" si="7"/>
        <v>27213</v>
      </c>
      <c r="S113" s="16">
        <f t="shared" si="8"/>
        <v>43260</v>
      </c>
      <c r="T113" s="8" t="s">
        <v>93</v>
      </c>
      <c r="U113" s="26"/>
      <c r="V113" s="27"/>
      <c r="W113" s="27"/>
    </row>
    <row r="114" spans="1:23" x14ac:dyDescent="0.25">
      <c r="F114" s="29"/>
      <c r="G114" s="30"/>
      <c r="H114" s="20"/>
      <c r="I114" s="20"/>
      <c r="J114" s="20"/>
      <c r="K114" s="20"/>
      <c r="L114" s="20"/>
      <c r="M114" s="20"/>
      <c r="N114" s="20"/>
      <c r="O114" s="20"/>
      <c r="P114" s="10"/>
      <c r="Q114" s="10"/>
      <c r="R114" s="14"/>
      <c r="S114" s="14"/>
      <c r="T114" s="10"/>
      <c r="U114" s="10"/>
    </row>
    <row r="115" spans="1:23" x14ac:dyDescent="0.25">
      <c r="F115" s="31"/>
      <c r="G115" s="29"/>
      <c r="H115" s="20"/>
      <c r="I115" s="20"/>
      <c r="J115" s="20"/>
      <c r="K115" s="20"/>
      <c r="L115" s="20"/>
      <c r="M115" s="20"/>
      <c r="N115" s="20"/>
      <c r="O115" s="14"/>
      <c r="P115" s="22"/>
      <c r="Q115" s="10"/>
      <c r="R115" s="14"/>
      <c r="S115" s="14"/>
      <c r="T115" s="10"/>
      <c r="U115" s="10"/>
    </row>
    <row r="116" spans="1:23" x14ac:dyDescent="0.25">
      <c r="F116" s="32"/>
      <c r="G116" s="13"/>
      <c r="H116" s="14"/>
      <c r="I116" s="14"/>
      <c r="J116" s="14"/>
      <c r="K116" s="14"/>
      <c r="L116" s="14"/>
      <c r="M116" s="14"/>
      <c r="N116" s="14"/>
      <c r="O116" s="14"/>
      <c r="P116" s="10"/>
      <c r="Q116" s="10"/>
      <c r="R116" s="14"/>
      <c r="S116" s="14"/>
      <c r="T116" s="10"/>
      <c r="U116" s="10"/>
    </row>
    <row r="117" spans="1:23" x14ac:dyDescent="0.25">
      <c r="F117" s="28"/>
      <c r="H117" s="10"/>
      <c r="I117" s="10"/>
      <c r="K117" s="10"/>
      <c r="L117" s="10"/>
      <c r="M117" s="10"/>
      <c r="N117" s="10"/>
      <c r="P117" s="10"/>
      <c r="Q117" s="10"/>
      <c r="R117" s="14"/>
      <c r="S117" s="14"/>
      <c r="T117" s="10"/>
      <c r="U117" s="10"/>
    </row>
    <row r="118" spans="1:23" x14ac:dyDescent="0.25">
      <c r="F118" s="28"/>
    </row>
    <row r="119" spans="1:23" x14ac:dyDescent="0.25">
      <c r="F119" s="28"/>
    </row>
    <row r="120" spans="1:23" x14ac:dyDescent="0.25">
      <c r="F120" s="28"/>
    </row>
  </sheetData>
  <sheetProtection sheet="1"/>
  <phoneticPr fontId="7" type="noConversion"/>
  <printOptions horizontalCentered="1" verticalCentered="1"/>
  <pageMargins left="0" right="0" top="0" bottom="0" header="0" footer="0"/>
  <pageSetup orientation="landscape" r:id="rId1"/>
  <headerFooter>
    <oddHeader>&amp;L&amp;"Arial,Bold"&amp;8 2:03 PM
 05/14/14
 Accrual Basis&amp;"-,Regular"&amp;11: &amp;10 &amp;C&amp;"Arial,Bold"&amp;8P&amp;&amp;L: July 2013 through April 2014
Projected With Formula</oddHeader>
    <oddFooter>&amp;R&amp;"Arial,Bold"&amp;8 Page &amp;P of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2014-15 Budget</vt:lpstr>
      <vt:lpstr>'2014-15 Budget'!Print_Area</vt:lpstr>
      <vt:lpstr>'2014-15 Budget'!Print_Titles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Marilyn</dc:creator>
  <cp:lastModifiedBy>Nanette</cp:lastModifiedBy>
  <cp:lastPrinted>2014-05-27T17:38:57Z</cp:lastPrinted>
  <dcterms:created xsi:type="dcterms:W3CDTF">2014-05-14T20:03:41Z</dcterms:created>
  <dcterms:modified xsi:type="dcterms:W3CDTF">2015-01-29T15:41:15Z</dcterms:modified>
</cp:coreProperties>
</file>