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1075" windowHeight="11820" activeTab="0"/>
  </bookViews>
  <sheets>
    <sheet name="Sheet1" sheetId="1" r:id="rId1"/>
  </sheets>
  <definedNames>
    <definedName name="_xlnm.Print_Area" localSheetId="0">'Sheet1'!$AL$8:$AO$48</definedName>
    <definedName name="_xlnm.Print_Titles" localSheetId="0">'Sheet1'!$A:$E,'Sheet1'!$1:$2</definedName>
    <definedName name="QB_COLUMN_102100" localSheetId="0" hidden="1">'Sheet1'!$H$1</definedName>
    <definedName name="QB_COLUMN_112100" localSheetId="0" hidden="1">'Sheet1'!$J$1</definedName>
    <definedName name="QB_COLUMN_12100" localSheetId="0" hidden="1">'Sheet1'!$F$1</definedName>
    <definedName name="QB_COLUMN_122100" localSheetId="0" hidden="1">'Sheet1'!$L$1</definedName>
    <definedName name="QB_COLUMN_142100" localSheetId="0" hidden="1">'Sheet1'!$Z$1</definedName>
    <definedName name="QB_COLUMN_22100" localSheetId="0" hidden="1">'Sheet1'!$N$1</definedName>
    <definedName name="QB_COLUMN_32100" localSheetId="0" hidden="1">'Sheet1'!$P$1</definedName>
    <definedName name="QB_COLUMN_42100" localSheetId="0" hidden="1">'Sheet1'!$R$1</definedName>
    <definedName name="QB_COLUMN_423010" localSheetId="0" hidden="1">'Sheet1'!$AD$1</definedName>
    <definedName name="QB_COLUMN_452110" localSheetId="0" hidden="1">'Sheet1'!$AB$1</definedName>
    <definedName name="QB_COLUMN_52100" localSheetId="0" hidden="1">'Sheet1'!$T$1</definedName>
    <definedName name="QB_COLUMN_59201" localSheetId="0" hidden="1">'Sheet1'!$F$2</definedName>
    <definedName name="QB_COLUMN_592010" localSheetId="0" hidden="1">'Sheet1'!$H$2</definedName>
    <definedName name="QB_COLUMN_592011" localSheetId="0" hidden="1">'Sheet1'!$J$2</definedName>
    <definedName name="QB_COLUMN_592012" localSheetId="0" hidden="1">'Sheet1'!$L$2</definedName>
    <definedName name="QB_COLUMN_592014" localSheetId="0" hidden="1">'Sheet1'!$Z$2</definedName>
    <definedName name="QB_COLUMN_59202" localSheetId="0" hidden="1">'Sheet1'!$N$2</definedName>
    <definedName name="QB_COLUMN_592025" localSheetId="0" hidden="1">'Sheet1'!$AB$2</definedName>
    <definedName name="QB_COLUMN_59203" localSheetId="0" hidden="1">'Sheet1'!$P$2</definedName>
    <definedName name="QB_COLUMN_59204" localSheetId="0" hidden="1">'Sheet1'!$R$2</definedName>
    <definedName name="QB_COLUMN_59205" localSheetId="0" hidden="1">'Sheet1'!$T$2</definedName>
    <definedName name="QB_COLUMN_59206" localSheetId="0" hidden="1">'Sheet1'!$V$2</definedName>
    <definedName name="QB_COLUMN_59208" localSheetId="0" hidden="1">'Sheet1'!$X$2</definedName>
    <definedName name="QB_COLUMN_59300" localSheetId="0" hidden="1">'Sheet1'!$AD$2</definedName>
    <definedName name="QB_COLUMN_62100" localSheetId="0" hidden="1">'Sheet1'!$V$1</definedName>
    <definedName name="QB_COLUMN_76211" localSheetId="0" hidden="1">'Sheet1'!$G$2</definedName>
    <definedName name="QB_COLUMN_762110" localSheetId="0" hidden="1">'Sheet1'!$I$2</definedName>
    <definedName name="QB_COLUMN_762111" localSheetId="0" hidden="1">'Sheet1'!$K$2</definedName>
    <definedName name="QB_COLUMN_762112" localSheetId="0" hidden="1">'Sheet1'!$M$2</definedName>
    <definedName name="QB_COLUMN_762114" localSheetId="0" hidden="1">'Sheet1'!$AA$2</definedName>
    <definedName name="QB_COLUMN_76212" localSheetId="0" hidden="1">'Sheet1'!$O$2</definedName>
    <definedName name="QB_COLUMN_762125" localSheetId="0" hidden="1">'Sheet1'!$AC$2</definedName>
    <definedName name="QB_COLUMN_76213" localSheetId="0" hidden="1">'Sheet1'!$Q$2</definedName>
    <definedName name="QB_COLUMN_76214" localSheetId="0" hidden="1">'Sheet1'!$S$2</definedName>
    <definedName name="QB_COLUMN_76215" localSheetId="0" hidden="1">'Sheet1'!$U$2</definedName>
    <definedName name="QB_COLUMN_76216" localSheetId="0" hidden="1">'Sheet1'!$W$2</definedName>
    <definedName name="QB_COLUMN_76218" localSheetId="0" hidden="1">'Sheet1'!$Y$2</definedName>
    <definedName name="QB_COLUMN_76310" localSheetId="0" hidden="1">'Sheet1'!$AE$2</definedName>
    <definedName name="QB_COLUMN_82100" localSheetId="0" hidden="1">'Sheet1'!$X$1</definedName>
    <definedName name="QB_DATA_0" localSheetId="0" hidden="1">'Sheet1'!$5:$5,'Sheet1'!$6:$6,'Sheet1'!$7:$7,'Sheet1'!$8:$8,'Sheet1'!$9:$9,'Sheet1'!$10:$10,'Sheet1'!$11:$11,'Sheet1'!$12:$12,'Sheet1'!$13:$13,'Sheet1'!$14:$14,'Sheet1'!$15:$15,'Sheet1'!$16:$16,'Sheet1'!$17:$17,'Sheet1'!$18:$18,'Sheet1'!$19:$19,'Sheet1'!$20:$20</definedName>
    <definedName name="QB_DATA_1" localSheetId="0" hidden="1">'Sheet1'!$21:$21,'Sheet1'!$22:$22,'Sheet1'!$23:$23,'Sheet1'!$24:$24,'Sheet1'!$25:$25,'Sheet1'!$26:$26,'Sheet1'!$27:$27,'Sheet1'!$28:$28,'Sheet1'!$29:$29,'Sheet1'!$30:$30,'Sheet1'!$31:$31,'Sheet1'!$32:$32,'Sheet1'!$33:$33,'Sheet1'!$36:$36,'Sheet1'!$37:$37,'Sheet1'!$38:$38</definedName>
    <definedName name="QB_DATA_2" localSheetId="0" hidden="1">'Sheet1'!$39:$39,'Sheet1'!$40:$40,'Sheet1'!$41:$41,'Sheet1'!$42:$42,'Sheet1'!$43:$43,'Sheet1'!$44:$44,'Sheet1'!$45:$45,'Sheet1'!$46:$46,'Sheet1'!$47:$47,'Sheet1'!$48:$48,'Sheet1'!$49:$49,'Sheet1'!$50:$50,'Sheet1'!$51:$51,'Sheet1'!$52:$52,'Sheet1'!$56:$56,'Sheet1'!$57:$57</definedName>
    <definedName name="QB_DATA_3" localSheetId="0" hidden="1">'Sheet1'!$58:$58,'Sheet1'!$59:$59,'Sheet1'!$60:$60,'Sheet1'!$61:$61,'Sheet1'!$62:$62,'Sheet1'!$63:$63,'Sheet1'!$64:$64,'Sheet1'!$65:$65,'Sheet1'!$66:$66,'Sheet1'!$67:$67,'Sheet1'!$68:$68,'Sheet1'!$69:$69,'Sheet1'!$70:$70,'Sheet1'!$71:$71,'Sheet1'!$72:$72,'Sheet1'!$73:$73</definedName>
    <definedName name="QB_DATA_4" localSheetId="0" hidden="1">'Sheet1'!$74:$74,'Sheet1'!$75:$75,'Sheet1'!$76:$76,'Sheet1'!$77:$77,'Sheet1'!$78:$78,'Sheet1'!$79:$79,'Sheet1'!$80:$80,'Sheet1'!$81:$81,'Sheet1'!$82:$82,'Sheet1'!$83:$83,'Sheet1'!$84:$84,'Sheet1'!$85:$85,'Sheet1'!$86:$86,'Sheet1'!$87:$87,'Sheet1'!$88:$88,'Sheet1'!$89:$89</definedName>
    <definedName name="QB_DATA_5" localSheetId="0" hidden="1">'Sheet1'!$90:$90,'Sheet1'!$91:$91,'Sheet1'!$92:$92,'Sheet1'!$93:$93,'Sheet1'!$94:$94,'Sheet1'!$95:$95,'Sheet1'!$96:$96,'Sheet1'!$97:$97,'Sheet1'!$98:$98,'Sheet1'!$99:$99,'Sheet1'!$100:$100,'Sheet1'!$101:$101,'Sheet1'!$102:$102,'Sheet1'!$103:$103,'Sheet1'!$104:$104,'Sheet1'!$105:$105</definedName>
    <definedName name="QB_DATA_6" localSheetId="0" hidden="1">'Sheet1'!$106:$106,'Sheet1'!$107:$107,'Sheet1'!$108:$108,'Sheet1'!$109:$109,'Sheet1'!$110:$110,'Sheet1'!$111:$111,'Sheet1'!$112:$112,'Sheet1'!$117:$117,'Sheet1'!$120:$120,'Sheet1'!$121:$121,'Sheet1'!$122:$122</definedName>
    <definedName name="QB_FORMULA_0" localSheetId="0" hidden="1">'Sheet1'!$AD$5,'Sheet1'!$AE$5,'Sheet1'!$AD$6,'Sheet1'!$AE$6,'Sheet1'!$AD$7,'Sheet1'!$AE$7,'Sheet1'!$AD$8,'Sheet1'!$AE$8,'Sheet1'!$AD$9,'Sheet1'!$AE$9,'Sheet1'!$AD$10,'Sheet1'!$AE$10,'Sheet1'!$AD$11,'Sheet1'!$AE$11,'Sheet1'!$AD$12,'Sheet1'!$AE$12</definedName>
    <definedName name="QB_FORMULA_1" localSheetId="0" hidden="1">'Sheet1'!$AD$13,'Sheet1'!$AE$13,'Sheet1'!$AD$14,'Sheet1'!$AE$14,'Sheet1'!$AD$15,'Sheet1'!$AE$15,'Sheet1'!$AD$16,'Sheet1'!$AE$16,'Sheet1'!$AD$17,'Sheet1'!$AE$17,'Sheet1'!$AD$18,'Sheet1'!$AE$18,'Sheet1'!$AD$19,'Sheet1'!$AE$19,'Sheet1'!$AD$20,'Sheet1'!$AE$20</definedName>
    <definedName name="QB_FORMULA_10" localSheetId="0" hidden="1">'Sheet1'!$X$54,'Sheet1'!$Z$54,'Sheet1'!$AA$54,'Sheet1'!$AB$54,'Sheet1'!$AC$54,'Sheet1'!$AD$54,'Sheet1'!$AE$54,'Sheet1'!$AD$56,'Sheet1'!$AE$56,'Sheet1'!$AD$57,'Sheet1'!$AE$57,'Sheet1'!$AD$58,'Sheet1'!$AE$58,'Sheet1'!$AD$59,'Sheet1'!$AE$59,'Sheet1'!$AD$60</definedName>
    <definedName name="QB_FORMULA_11" localSheetId="0" hidden="1">'Sheet1'!$AE$60,'Sheet1'!$AD$61,'Sheet1'!$AE$61,'Sheet1'!$AD$62,'Sheet1'!$AE$62,'Sheet1'!$AD$63,'Sheet1'!$AE$63,'Sheet1'!$AD$64,'Sheet1'!$AE$64,'Sheet1'!$AD$65,'Sheet1'!$AE$65,'Sheet1'!$AD$66,'Sheet1'!$AE$66,'Sheet1'!$AD$67,'Sheet1'!$AE$67,'Sheet1'!$AD$68</definedName>
    <definedName name="QB_FORMULA_12" localSheetId="0" hidden="1">'Sheet1'!$AE$68,'Sheet1'!$AD$69,'Sheet1'!$AE$69,'Sheet1'!$AD$70,'Sheet1'!$AE$70,'Sheet1'!$AD$71,'Sheet1'!$AE$71,'Sheet1'!$AD$72,'Sheet1'!$AE$72,'Sheet1'!$AD$73,'Sheet1'!$AE$73,'Sheet1'!$AD$74,'Sheet1'!$AE$74,'Sheet1'!$AD$75,'Sheet1'!$AE$75,'Sheet1'!$AD$76</definedName>
    <definedName name="QB_FORMULA_13" localSheetId="0" hidden="1">'Sheet1'!$AE$76,'Sheet1'!$AD$77,'Sheet1'!$AE$77,'Sheet1'!$AD$78,'Sheet1'!$AE$78,'Sheet1'!$AD$79,'Sheet1'!$AE$79,'Sheet1'!$AD$80,'Sheet1'!$AE$80,'Sheet1'!$AD$81,'Sheet1'!$AE$81,'Sheet1'!$AD$82,'Sheet1'!$AE$82,'Sheet1'!$AD$83,'Sheet1'!$AE$83,'Sheet1'!$AD$84</definedName>
    <definedName name="QB_FORMULA_14" localSheetId="0" hidden="1">'Sheet1'!$AE$84,'Sheet1'!$AD$85,'Sheet1'!$AE$85,'Sheet1'!$AD$86,'Sheet1'!$AE$86,'Sheet1'!$AD$87,'Sheet1'!$AE$87,'Sheet1'!$AD$88,'Sheet1'!$AE$88,'Sheet1'!$AD$89,'Sheet1'!$AE$89,'Sheet1'!$AD$90,'Sheet1'!$AE$90,'Sheet1'!$AD$91,'Sheet1'!$AE$91,'Sheet1'!$AD$92</definedName>
    <definedName name="QB_FORMULA_15" localSheetId="0" hidden="1">'Sheet1'!$AE$92,'Sheet1'!$AD$93,'Sheet1'!$AE$93,'Sheet1'!$AD$94,'Sheet1'!$AE$94,'Sheet1'!$AD$95,'Sheet1'!$AE$95,'Sheet1'!$AD$96,'Sheet1'!$AE$96,'Sheet1'!$AD$97,'Sheet1'!$AE$97,'Sheet1'!$AD$98,'Sheet1'!$AE$98,'Sheet1'!$AD$99,'Sheet1'!$AE$99,'Sheet1'!$AD$100</definedName>
    <definedName name="QB_FORMULA_16" localSheetId="0" hidden="1">'Sheet1'!$AE$100,'Sheet1'!$AD$101,'Sheet1'!$AE$101,'Sheet1'!$AD$102,'Sheet1'!$AE$102,'Sheet1'!$AD$103,'Sheet1'!$AE$103,'Sheet1'!$AD$104,'Sheet1'!$AE$104,'Sheet1'!$AD$105,'Sheet1'!$AE$105,'Sheet1'!$AD$106,'Sheet1'!$AE$106,'Sheet1'!$AD$107,'Sheet1'!$AE$107,'Sheet1'!$AD$108</definedName>
    <definedName name="QB_FORMULA_17" localSheetId="0" hidden="1">'Sheet1'!$AE$108,'Sheet1'!$AD$109,'Sheet1'!$AE$109,'Sheet1'!$AD$110,'Sheet1'!$AE$110,'Sheet1'!$AD$111,'Sheet1'!$AE$111,'Sheet1'!$AD$112,'Sheet1'!$AE$112,'Sheet1'!$F$113,'Sheet1'!$G$113,'Sheet1'!$H$113,'Sheet1'!$I$113,'Sheet1'!$J$113,'Sheet1'!$K$113,'Sheet1'!$L$113</definedName>
    <definedName name="QB_FORMULA_18" localSheetId="0" hidden="1">'Sheet1'!$M$113,'Sheet1'!$N$113,'Sheet1'!$O$113,'Sheet1'!$P$113,'Sheet1'!$Q$113,'Sheet1'!$R$113,'Sheet1'!$S$113,'Sheet1'!$T$113,'Sheet1'!$U$113,'Sheet1'!$V$113,'Sheet1'!$W$113,'Sheet1'!$X$113,'Sheet1'!$Z$113,'Sheet1'!$AA$113,'Sheet1'!$AB$113,'Sheet1'!$AC$113</definedName>
    <definedName name="QB_FORMULA_19" localSheetId="0" hidden="1">'Sheet1'!$AD$113,'Sheet1'!$AE$113,'Sheet1'!$F$114,'Sheet1'!$G$114,'Sheet1'!$H$114,'Sheet1'!$I$114,'Sheet1'!$J$114,'Sheet1'!$K$114,'Sheet1'!$L$114,'Sheet1'!$M$114,'Sheet1'!$N$114,'Sheet1'!$O$114,'Sheet1'!$P$114,'Sheet1'!$Q$114,'Sheet1'!$R$114,'Sheet1'!$S$114</definedName>
    <definedName name="QB_FORMULA_2" localSheetId="0" hidden="1">'Sheet1'!$AD$21,'Sheet1'!$AE$21,'Sheet1'!$AD$22,'Sheet1'!$AE$22,'Sheet1'!$AD$23,'Sheet1'!$AE$23,'Sheet1'!$AD$24,'Sheet1'!$AE$24,'Sheet1'!$AD$25,'Sheet1'!$AE$25,'Sheet1'!$AD$26,'Sheet1'!$AE$26,'Sheet1'!$AD$27,'Sheet1'!$AE$27,'Sheet1'!$AD$28,'Sheet1'!$AE$28</definedName>
    <definedName name="QB_FORMULA_20" localSheetId="0" hidden="1">'Sheet1'!$T$114,'Sheet1'!$U$114,'Sheet1'!$V$114,'Sheet1'!$W$114,'Sheet1'!$X$114,'Sheet1'!$Z$114,'Sheet1'!$AA$114,'Sheet1'!$AB$114,'Sheet1'!$AC$114,'Sheet1'!$AD$114,'Sheet1'!$AE$114,'Sheet1'!$AD$117,'Sheet1'!$AE$117,'Sheet1'!$F$118,'Sheet1'!$G$118,'Sheet1'!$H$118</definedName>
    <definedName name="QB_FORMULA_21" localSheetId="0" hidden="1">'Sheet1'!$I$118,'Sheet1'!$J$118,'Sheet1'!$K$118,'Sheet1'!$L$118,'Sheet1'!$M$118,'Sheet1'!$N$118,'Sheet1'!$O$118,'Sheet1'!$P$118,'Sheet1'!$R$118,'Sheet1'!$S$118,'Sheet1'!$T$118,'Sheet1'!$U$118,'Sheet1'!$V$118,'Sheet1'!$X$118,'Sheet1'!$Z$118,'Sheet1'!$AB$118</definedName>
    <definedName name="QB_FORMULA_22" localSheetId="0" hidden="1">'Sheet1'!$AC$118,'Sheet1'!$AD$118,'Sheet1'!$AE$118,'Sheet1'!$AD$120,'Sheet1'!$AE$120,'Sheet1'!$AD$121,'Sheet1'!$AE$121,'Sheet1'!$AD$122,'Sheet1'!$AE$122,'Sheet1'!$F$123,'Sheet1'!$H$123,'Sheet1'!$J$123,'Sheet1'!$L$123,'Sheet1'!$N$123,'Sheet1'!$O$123,'Sheet1'!$P$123</definedName>
    <definedName name="QB_FORMULA_23" localSheetId="0" hidden="1">'Sheet1'!$Q$123,'Sheet1'!$R$123,'Sheet1'!$T$123,'Sheet1'!$V$123,'Sheet1'!$X$123,'Sheet1'!$Z$123,'Sheet1'!$AA$123,'Sheet1'!$AB$123,'Sheet1'!$AC$123,'Sheet1'!$AD$123,'Sheet1'!$AE$123,'Sheet1'!$F$124,'Sheet1'!$G$124,'Sheet1'!$H$124,'Sheet1'!$I$124,'Sheet1'!$J$124</definedName>
    <definedName name="QB_FORMULA_24" localSheetId="0" hidden="1">'Sheet1'!$K$124,'Sheet1'!$L$124,'Sheet1'!$M$124,'Sheet1'!$N$124,'Sheet1'!$O$124,'Sheet1'!$P$124,'Sheet1'!$Q$124,'Sheet1'!$R$124,'Sheet1'!$S$124,'Sheet1'!$T$124,'Sheet1'!$U$124,'Sheet1'!$V$124,'Sheet1'!$X$124,'Sheet1'!$Z$124,'Sheet1'!$AA$124,'Sheet1'!$AB$124</definedName>
    <definedName name="QB_FORMULA_25" localSheetId="0" hidden="1">'Sheet1'!$AC$124,'Sheet1'!$AD$124,'Sheet1'!$AE$124,'Sheet1'!$F$125,'Sheet1'!$G$125,'Sheet1'!$H$125,'Sheet1'!$I$125,'Sheet1'!$J$125,'Sheet1'!$K$125,'Sheet1'!$L$125,'Sheet1'!$M$125,'Sheet1'!$N$125,'Sheet1'!$O$125,'Sheet1'!$P$125,'Sheet1'!$Q$125,'Sheet1'!$R$125</definedName>
    <definedName name="QB_FORMULA_26" localSheetId="0" hidden="1">'Sheet1'!$S$125,'Sheet1'!$T$125,'Sheet1'!$U$125,'Sheet1'!$V$125,'Sheet1'!$W$125,'Sheet1'!$X$125,'Sheet1'!$Z$125,'Sheet1'!$AA$125,'Sheet1'!$AB$125,'Sheet1'!$AC$125,'Sheet1'!$AD$125,'Sheet1'!$AE$125</definedName>
    <definedName name="QB_FORMULA_3" localSheetId="0" hidden="1">'Sheet1'!$AD$29,'Sheet1'!$AE$29,'Sheet1'!$AD$30,'Sheet1'!$AE$30,'Sheet1'!$AD$31,'Sheet1'!$AE$31,'Sheet1'!$AD$32,'Sheet1'!$AE$32,'Sheet1'!$AD$33,'Sheet1'!$AE$33,'Sheet1'!$F$34,'Sheet1'!$G$34,'Sheet1'!$H$34,'Sheet1'!$I$34,'Sheet1'!$J$34,'Sheet1'!$K$34</definedName>
    <definedName name="QB_FORMULA_4" localSheetId="0" hidden="1">'Sheet1'!$L$34,'Sheet1'!$M$34,'Sheet1'!$N$34,'Sheet1'!$O$34,'Sheet1'!$P$34,'Sheet1'!$Q$34,'Sheet1'!$R$34,'Sheet1'!$S$34,'Sheet1'!$T$34,'Sheet1'!$U$34,'Sheet1'!$V$34,'Sheet1'!$W$34,'Sheet1'!$X$34,'Sheet1'!$Z$34,'Sheet1'!$AA$34,'Sheet1'!$AB$34</definedName>
    <definedName name="QB_FORMULA_5" localSheetId="0" hidden="1">'Sheet1'!$AC$34,'Sheet1'!$AD$34,'Sheet1'!$AE$34,'Sheet1'!$AD$36,'Sheet1'!$AE$36,'Sheet1'!$AD$37,'Sheet1'!$AE$37,'Sheet1'!$AD$38,'Sheet1'!$AE$38,'Sheet1'!$AD$39,'Sheet1'!$AE$39,'Sheet1'!$AD$40,'Sheet1'!$AE$40,'Sheet1'!$AD$41,'Sheet1'!$AE$41,'Sheet1'!$AD$42</definedName>
    <definedName name="QB_FORMULA_6" localSheetId="0" hidden="1">'Sheet1'!$AE$42,'Sheet1'!$AD$43,'Sheet1'!$AE$43,'Sheet1'!$AD$44,'Sheet1'!$AE$44,'Sheet1'!$AD$45,'Sheet1'!$AE$45,'Sheet1'!$AD$46,'Sheet1'!$AE$46,'Sheet1'!$AD$47,'Sheet1'!$AE$47,'Sheet1'!$AD$48,'Sheet1'!$AE$48,'Sheet1'!$AD$49,'Sheet1'!$AE$49,'Sheet1'!$AD$50</definedName>
    <definedName name="QB_FORMULA_7" localSheetId="0" hidden="1">'Sheet1'!$AE$50,'Sheet1'!$AD$51,'Sheet1'!$AE$51,'Sheet1'!$AD$52,'Sheet1'!$AE$52,'Sheet1'!$F$53,'Sheet1'!$G$53,'Sheet1'!$H$53,'Sheet1'!$I$53,'Sheet1'!$J$53,'Sheet1'!$K$53,'Sheet1'!$L$53,'Sheet1'!$M$53,'Sheet1'!$N$53,'Sheet1'!$O$53,'Sheet1'!$P$53</definedName>
    <definedName name="QB_FORMULA_8" localSheetId="0" hidden="1">'Sheet1'!$Q$53,'Sheet1'!$R$53,'Sheet1'!$S$53,'Sheet1'!$T$53,'Sheet1'!$U$53,'Sheet1'!$V$53,'Sheet1'!$W$53,'Sheet1'!$X$53,'Sheet1'!$Z$53,'Sheet1'!$AA$53,'Sheet1'!$AB$53,'Sheet1'!$AC$53,'Sheet1'!$AD$53,'Sheet1'!$AE$53,'Sheet1'!$F$54,'Sheet1'!$G$54</definedName>
    <definedName name="QB_FORMULA_9" localSheetId="0" hidden="1">'Sheet1'!$H$54,'Sheet1'!$I$54,'Sheet1'!$J$54,'Sheet1'!$K$54,'Sheet1'!$L$54,'Sheet1'!$M$54,'Sheet1'!$N$54,'Sheet1'!$O$54,'Sheet1'!$P$54,'Sheet1'!$Q$54,'Sheet1'!$R$54,'Sheet1'!$S$54,'Sheet1'!$T$54,'Sheet1'!$U$54,'Sheet1'!$V$54,'Sheet1'!$W$54</definedName>
    <definedName name="QB_ROW_100240" localSheetId="0" hidden="1">'Sheet1'!$E$111</definedName>
    <definedName name="QB_ROW_104240" localSheetId="0" hidden="1">'Sheet1'!$E$63</definedName>
    <definedName name="QB_ROW_105240" localSheetId="0" hidden="1">'Sheet1'!$E$65</definedName>
    <definedName name="QB_ROW_107240" localSheetId="0" hidden="1">'Sheet1'!$E$88</definedName>
    <definedName name="QB_ROW_108240" localSheetId="0" hidden="1">'Sheet1'!$E$89</definedName>
    <definedName name="QB_ROW_109240" localSheetId="0" hidden="1">'Sheet1'!$E$90</definedName>
    <definedName name="QB_ROW_110240" localSheetId="0" hidden="1">'Sheet1'!$E$91</definedName>
    <definedName name="QB_ROW_111240" localSheetId="0" hidden="1">'Sheet1'!$E$103</definedName>
    <definedName name="QB_ROW_114240" localSheetId="0" hidden="1">'Sheet1'!$E$105</definedName>
    <definedName name="QB_ROW_115240" localSheetId="0" hidden="1">'Sheet1'!$E$106</definedName>
    <definedName name="QB_ROW_118240" localSheetId="0" hidden="1">'Sheet1'!$E$42</definedName>
    <definedName name="QB_ROW_126240" localSheetId="0" hidden="1">'Sheet1'!$E$48</definedName>
    <definedName name="QB_ROW_131240" localSheetId="0" hidden="1">'Sheet1'!$E$92</definedName>
    <definedName name="QB_ROW_132240" localSheetId="0" hidden="1">'Sheet1'!$E$71</definedName>
    <definedName name="QB_ROW_13240" localSheetId="0" hidden="1">'Sheet1'!$E$6</definedName>
    <definedName name="QB_ROW_134240" localSheetId="0" hidden="1">'Sheet1'!$E$72</definedName>
    <definedName name="QB_ROW_135240" localSheetId="0" hidden="1">'Sheet1'!$E$74</definedName>
    <definedName name="QB_ROW_136240" localSheetId="0" hidden="1">'Sheet1'!$E$75</definedName>
    <definedName name="QB_ROW_137240" localSheetId="0" hidden="1">'Sheet1'!$E$77</definedName>
    <definedName name="QB_ROW_138240" localSheetId="0" hidden="1">'Sheet1'!$E$81</definedName>
    <definedName name="QB_ROW_139240" localSheetId="0" hidden="1">'Sheet1'!$E$82</definedName>
    <definedName name="QB_ROW_142240" localSheetId="0" hidden="1">'Sheet1'!$E$80</definedName>
    <definedName name="QB_ROW_14240" localSheetId="0" hidden="1">'Sheet1'!$E$7</definedName>
    <definedName name="QB_ROW_143240" localSheetId="0" hidden="1">'Sheet1'!$E$73</definedName>
    <definedName name="QB_ROW_144240" localSheetId="0" hidden="1">'Sheet1'!$E$76</definedName>
    <definedName name="QB_ROW_146240" localSheetId="0" hidden="1">'Sheet1'!$E$78</definedName>
    <definedName name="QB_ROW_147240" localSheetId="0" hidden="1">'Sheet1'!$E$79</definedName>
    <definedName name="QB_ROW_149240" localSheetId="0" hidden="1">'Sheet1'!$E$83</definedName>
    <definedName name="QB_ROW_150240" localSheetId="0" hidden="1">'Sheet1'!$E$84</definedName>
    <definedName name="QB_ROW_151240" localSheetId="0" hidden="1">'Sheet1'!$E$86</definedName>
    <definedName name="QB_ROW_152240" localSheetId="0" hidden="1">'Sheet1'!$E$68</definedName>
    <definedName name="QB_ROW_15240" localSheetId="0" hidden="1">'Sheet1'!$E$8</definedName>
    <definedName name="QB_ROW_153240" localSheetId="0" hidden="1">'Sheet1'!$E$69</definedName>
    <definedName name="QB_ROW_154240" localSheetId="0" hidden="1">'Sheet1'!$E$70</definedName>
    <definedName name="QB_ROW_158240" localSheetId="0" hidden="1">'Sheet1'!$E$52</definedName>
    <definedName name="QB_ROW_168240" localSheetId="0" hidden="1">'Sheet1'!$E$87</definedName>
    <definedName name="QB_ROW_169230" localSheetId="0" hidden="1">'Sheet1'!$D$117</definedName>
    <definedName name="QB_ROW_170230" localSheetId="0" hidden="1">'Sheet1'!$D$122</definedName>
    <definedName name="QB_ROW_17240" localSheetId="0" hidden="1">'Sheet1'!$E$9</definedName>
    <definedName name="QB_ROW_175240" localSheetId="0" hidden="1">'Sheet1'!$E$85</definedName>
    <definedName name="QB_ROW_178240" localSheetId="0" hidden="1">'Sheet1'!$E$25</definedName>
    <definedName name="QB_ROW_18240" localSheetId="0" hidden="1">'Sheet1'!$E$10</definedName>
    <definedName name="QB_ROW_18301" localSheetId="0" hidden="1">'Sheet1'!$A$125</definedName>
    <definedName name="QB_ROW_19011" localSheetId="0" hidden="1">'Sheet1'!$B$3</definedName>
    <definedName name="QB_ROW_19311" localSheetId="0" hidden="1">'Sheet1'!$B$114</definedName>
    <definedName name="QB_ROW_20031" localSheetId="0" hidden="1">'Sheet1'!$D$4</definedName>
    <definedName name="QB_ROW_20240" localSheetId="0" hidden="1">'Sheet1'!$E$11</definedName>
    <definedName name="QB_ROW_20331" localSheetId="0" hidden="1">'Sheet1'!$D$34</definedName>
    <definedName name="QB_ROW_21031" localSheetId="0" hidden="1">'Sheet1'!$D$55</definedName>
    <definedName name="QB_ROW_21240" localSheetId="0" hidden="1">'Sheet1'!$E$12</definedName>
    <definedName name="QB_ROW_21331" localSheetId="0" hidden="1">'Sheet1'!$D$113</definedName>
    <definedName name="QB_ROW_219230" localSheetId="0" hidden="1">'Sheet1'!$D$121</definedName>
    <definedName name="QB_ROW_22011" localSheetId="0" hidden="1">'Sheet1'!$B$115</definedName>
    <definedName name="QB_ROW_22240" localSheetId="0" hidden="1">'Sheet1'!$E$13</definedName>
    <definedName name="QB_ROW_22311" localSheetId="0" hidden="1">'Sheet1'!$B$124</definedName>
    <definedName name="QB_ROW_23021" localSheetId="0" hidden="1">'Sheet1'!$C$116</definedName>
    <definedName name="QB_ROW_232240" localSheetId="0" hidden="1">'Sheet1'!$E$108</definedName>
    <definedName name="QB_ROW_23321" localSheetId="0" hidden="1">'Sheet1'!$C$118</definedName>
    <definedName name="QB_ROW_24021" localSheetId="0" hidden="1">'Sheet1'!$C$119</definedName>
    <definedName name="QB_ROW_24240" localSheetId="0" hidden="1">'Sheet1'!$E$14</definedName>
    <definedName name="QB_ROW_24321" localSheetId="0" hidden="1">'Sheet1'!$C$123</definedName>
    <definedName name="QB_ROW_246230" localSheetId="0" hidden="1">'Sheet1'!$D$120</definedName>
    <definedName name="QB_ROW_249240" localSheetId="0" hidden="1">'Sheet1'!$E$112</definedName>
    <definedName name="QB_ROW_258240" localSheetId="0" hidden="1">'Sheet1'!$E$20</definedName>
    <definedName name="QB_ROW_259240" localSheetId="0" hidden="1">'Sheet1'!$E$26</definedName>
    <definedName name="QB_ROW_261240" localSheetId="0" hidden="1">'Sheet1'!$E$41</definedName>
    <definedName name="QB_ROW_26240" localSheetId="0" hidden="1">'Sheet1'!$E$15</definedName>
    <definedName name="QB_ROW_264240" localSheetId="0" hidden="1">'Sheet1'!$E$24</definedName>
    <definedName name="QB_ROW_29240" localSheetId="0" hidden="1">'Sheet1'!$E$16</definedName>
    <definedName name="QB_ROW_30240" localSheetId="0" hidden="1">'Sheet1'!$E$17</definedName>
    <definedName name="QB_ROW_31240" localSheetId="0" hidden="1">'Sheet1'!$E$18</definedName>
    <definedName name="QB_ROW_34240" localSheetId="0" hidden="1">'Sheet1'!$E$19</definedName>
    <definedName name="QB_ROW_35240" localSheetId="0" hidden="1">'Sheet1'!$E$21</definedName>
    <definedName name="QB_ROW_36240" localSheetId="0" hidden="1">'Sheet1'!$E$22</definedName>
    <definedName name="QB_ROW_37240" localSheetId="0" hidden="1">'Sheet1'!$E$23</definedName>
    <definedName name="QB_ROW_38240" localSheetId="0" hidden="1">'Sheet1'!$E$27</definedName>
    <definedName name="QB_ROW_39240" localSheetId="0" hidden="1">'Sheet1'!$E$28</definedName>
    <definedName name="QB_ROW_40240" localSheetId="0" hidden="1">'Sheet1'!$E$29</definedName>
    <definedName name="QB_ROW_41240" localSheetId="0" hidden="1">'Sheet1'!$E$30</definedName>
    <definedName name="QB_ROW_43240" localSheetId="0" hidden="1">'Sheet1'!$E$31</definedName>
    <definedName name="QB_ROW_45240" localSheetId="0" hidden="1">'Sheet1'!$E$32</definedName>
    <definedName name="QB_ROW_47240" localSheetId="0" hidden="1">'Sheet1'!$E$33</definedName>
    <definedName name="QB_ROW_48240" localSheetId="0" hidden="1">'Sheet1'!$E$36</definedName>
    <definedName name="QB_ROW_49240" localSheetId="0" hidden="1">'Sheet1'!$E$37</definedName>
    <definedName name="QB_ROW_50240" localSheetId="0" hidden="1">'Sheet1'!$E$38</definedName>
    <definedName name="QB_ROW_51240" localSheetId="0" hidden="1">'Sheet1'!$E$39</definedName>
    <definedName name="QB_ROW_5240" localSheetId="0" hidden="1">'Sheet1'!$E$56</definedName>
    <definedName name="QB_ROW_53240" localSheetId="0" hidden="1">'Sheet1'!$E$40</definedName>
    <definedName name="QB_ROW_56240" localSheetId="0" hidden="1">'Sheet1'!$E$43</definedName>
    <definedName name="QB_ROW_57240" localSheetId="0" hidden="1">'Sheet1'!$E$44</definedName>
    <definedName name="QB_ROW_58240" localSheetId="0" hidden="1">'Sheet1'!$E$45</definedName>
    <definedName name="QB_ROW_59240" localSheetId="0" hidden="1">'Sheet1'!$E$46</definedName>
    <definedName name="QB_ROW_60240" localSheetId="0" hidden="1">'Sheet1'!$E$47</definedName>
    <definedName name="QB_ROW_63240" localSheetId="0" hidden="1">'Sheet1'!$E$49</definedName>
    <definedName name="QB_ROW_65240" localSheetId="0" hidden="1">'Sheet1'!$E$50</definedName>
    <definedName name="QB_ROW_66240" localSheetId="0" hidden="1">'Sheet1'!$E$51</definedName>
    <definedName name="QB_ROW_67240" localSheetId="0" hidden="1">'Sheet1'!$E$57</definedName>
    <definedName name="QB_ROW_68240" localSheetId="0" hidden="1">'Sheet1'!$E$58</definedName>
    <definedName name="QB_ROW_69240" localSheetId="0" hidden="1">'Sheet1'!$E$59</definedName>
    <definedName name="QB_ROW_71240" localSheetId="0" hidden="1">'Sheet1'!$E$60</definedName>
    <definedName name="QB_ROW_72240" localSheetId="0" hidden="1">'Sheet1'!$E$61</definedName>
    <definedName name="QB_ROW_73240" localSheetId="0" hidden="1">'Sheet1'!$E$62</definedName>
    <definedName name="QB_ROW_75240" localSheetId="0" hidden="1">'Sheet1'!$E$64</definedName>
    <definedName name="QB_ROW_76240" localSheetId="0" hidden="1">'Sheet1'!$E$66</definedName>
    <definedName name="QB_ROW_77240" localSheetId="0" hidden="1">'Sheet1'!$E$67</definedName>
    <definedName name="QB_ROW_80240" localSheetId="0" hidden="1">'Sheet1'!$E$93</definedName>
    <definedName name="QB_ROW_81240" localSheetId="0" hidden="1">'Sheet1'!$E$94</definedName>
    <definedName name="QB_ROW_82240" localSheetId="0" hidden="1">'Sheet1'!$E$95</definedName>
    <definedName name="QB_ROW_83240" localSheetId="0" hidden="1">'Sheet1'!$E$96</definedName>
    <definedName name="QB_ROW_84240" localSheetId="0" hidden="1">'Sheet1'!$E$97</definedName>
    <definedName name="QB_ROW_86240" localSheetId="0" hidden="1">'Sheet1'!$E$98</definedName>
    <definedName name="QB_ROW_86321" localSheetId="0" hidden="1">'Sheet1'!$C$54</definedName>
    <definedName name="QB_ROW_87031" localSheetId="0" hidden="1">'Sheet1'!$D$35</definedName>
    <definedName name="QB_ROW_87240" localSheetId="0" hidden="1">'Sheet1'!$E$99</definedName>
    <definedName name="QB_ROW_87331" localSheetId="0" hidden="1">'Sheet1'!$D$53</definedName>
    <definedName name="QB_ROW_88240" localSheetId="0" hidden="1">'Sheet1'!$E$100</definedName>
    <definedName name="QB_ROW_89240" localSheetId="0" hidden="1">'Sheet1'!$E$101</definedName>
    <definedName name="QB_ROW_91240" localSheetId="0" hidden="1">'Sheet1'!$E$102</definedName>
    <definedName name="QB_ROW_92240" localSheetId="0" hidden="1">'Sheet1'!$E$104</definedName>
    <definedName name="QB_ROW_9240" localSheetId="0" hidden="1">'Sheet1'!$E$5</definedName>
    <definedName name="QB_ROW_95240" localSheetId="0" hidden="1">'Sheet1'!$E$107</definedName>
    <definedName name="QB_ROW_97240" localSheetId="0" hidden="1">'Sheet1'!$E$109</definedName>
    <definedName name="QB_ROW_98240" localSheetId="0" hidden="1">'Sheet1'!$E$110</definedName>
    <definedName name="QBCANSUPPORTUPDATE" localSheetId="0">TRUE</definedName>
    <definedName name="QBCOMPANYFILENAME" localSheetId="0">"C:\Users\Mike\Documents\TWSD MISC\TWSD QBs\Timberon Water and Sanitation District 07.06.2017.QBW"</definedName>
    <definedName name="QBENDDATE" localSheetId="0">20170630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19</definedName>
    <definedName name="QBREPORTCOMPANYID" localSheetId="0">"e558cdc897b14084ad70751302e7bcdb"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20160701</definedName>
  </definedNames>
  <calcPr fullCalcOnLoad="1"/>
</workbook>
</file>

<file path=xl/comments1.xml><?xml version="1.0" encoding="utf-8"?>
<comments xmlns="http://schemas.openxmlformats.org/spreadsheetml/2006/main">
  <authors>
    <author>Mike</author>
  </authors>
  <commentList>
    <comment ref="N16" authorId="0">
      <text>
        <r>
          <rPr>
            <b/>
            <sz val="9"/>
            <rFont val="Tahoma"/>
            <family val="0"/>
          </rPr>
          <t>Mike:</t>
        </r>
        <r>
          <rPr>
            <sz val="9"/>
            <rFont val="Tahoma"/>
            <family val="0"/>
          </rPr>
          <t xml:space="preserve">
RCAC Loan Starr Prop</t>
        </r>
      </text>
    </comment>
  </commentList>
</comments>
</file>

<file path=xl/sharedStrings.xml><?xml version="1.0" encoding="utf-8"?>
<sst xmlns="http://schemas.openxmlformats.org/spreadsheetml/2006/main" count="194" uniqueCount="165">
  <si>
    <t>101-Admin</t>
  </si>
  <si>
    <t>101 GM</t>
  </si>
  <si>
    <t>101 PR</t>
  </si>
  <si>
    <t>101 RD</t>
  </si>
  <si>
    <t>505-Water Fund</t>
  </si>
  <si>
    <t>506-Water Stand By</t>
  </si>
  <si>
    <t>510-Cemetary</t>
  </si>
  <si>
    <t>513-Golf</t>
  </si>
  <si>
    <t>516-Recreation</t>
  </si>
  <si>
    <t>Total 599-Grants</t>
  </si>
  <si>
    <t>599 F &amp; S Chg</t>
  </si>
  <si>
    <t>Total unclassified</t>
  </si>
  <si>
    <t>TOTAL</t>
  </si>
  <si>
    <t>Jul '16 - Jun 17</t>
  </si>
  <si>
    <t>Budget</t>
  </si>
  <si>
    <t>Ordinary Income/Expense</t>
  </si>
  <si>
    <t>Income</t>
  </si>
  <si>
    <t>31500 · Property Tax</t>
  </si>
  <si>
    <t>34060 · Cemetary Fees</t>
  </si>
  <si>
    <t>34070 · Purch of Cemetary Lots</t>
  </si>
  <si>
    <t>34150 · Printing and Copying</t>
  </si>
  <si>
    <t>34181 · Rec Fees Fishing</t>
  </si>
  <si>
    <t>34182 · Rec Fees Daily Swim</t>
  </si>
  <si>
    <t>34184 · Rec Fees Tournament Fees</t>
  </si>
  <si>
    <t>34185 · Rec Fees Daily Green</t>
  </si>
  <si>
    <t>34186 · Rec Fees Daily Cart</t>
  </si>
  <si>
    <t>34188 · Rec Fees Trail Fees</t>
  </si>
  <si>
    <t>34190 · Rent of Facilities</t>
  </si>
  <si>
    <t>34230 · Water Services MISC</t>
  </si>
  <si>
    <t>34231 · Metered Water</t>
  </si>
  <si>
    <t>34232 · Water Stand by Fees</t>
  </si>
  <si>
    <t>34235 · Trash Fees</t>
  </si>
  <si>
    <t>34236 · Water SB (Prior Yrs (Reserve))</t>
  </si>
  <si>
    <t>34240 · Water Meter Install</t>
  </si>
  <si>
    <t>34250 · Water Reconnect</t>
  </si>
  <si>
    <t>34251 · Water Disconnect</t>
  </si>
  <si>
    <t>34252 · New Line Extension</t>
  </si>
  <si>
    <t>34990 · Facilities &amp; Service Charges</t>
  </si>
  <si>
    <t>34991 · F&amp;S (Prior Yrs (Reserve))</t>
  </si>
  <si>
    <t>36010 · Contribution/Donation</t>
  </si>
  <si>
    <t>36030 · Investment Interest</t>
  </si>
  <si>
    <t>36060 · Refunds</t>
  </si>
  <si>
    <t>36070 · Rents and Royalties</t>
  </si>
  <si>
    <t>36090 · Sale of Merchandise</t>
  </si>
  <si>
    <t>36100 · Vending - Concession</t>
  </si>
  <si>
    <t>37803 · Otero Trash Removal</t>
  </si>
  <si>
    <t>Total Income</t>
  </si>
  <si>
    <t>Cost of Goods Sold</t>
  </si>
  <si>
    <t>41020 · Wages - Full Time Employees</t>
  </si>
  <si>
    <t>41030 · Wages - Part Time Employees</t>
  </si>
  <si>
    <t>41040 · Wages - Seasonal Positions</t>
  </si>
  <si>
    <t>41050 · Wages - Overtime</t>
  </si>
  <si>
    <t>41060 · Vacation and Leave Pay</t>
  </si>
  <si>
    <t>41061 · Sick Pay</t>
  </si>
  <si>
    <t>42000 · NM Withholding</t>
  </si>
  <si>
    <t>42030 · Retirement PERA</t>
  </si>
  <si>
    <t>42042 · Union Dues</t>
  </si>
  <si>
    <t>42050 · Risk Management Expense</t>
  </si>
  <si>
    <t>42070 · Unemployment Ins SUTA Exp</t>
  </si>
  <si>
    <t>42080 · Worker's Comp Assessment</t>
  </si>
  <si>
    <t>47030 · Garnishments</t>
  </si>
  <si>
    <t>47041 · Employee Training</t>
  </si>
  <si>
    <t>47043 · Pre-Employ Physical Exams</t>
  </si>
  <si>
    <t>47210 · Worker's Comp Fee</t>
  </si>
  <si>
    <t>47215 · Workers Comp Insurance</t>
  </si>
  <si>
    <t>Total COGS</t>
  </si>
  <si>
    <t>Gross Profit</t>
  </si>
  <si>
    <t>Expense</t>
  </si>
  <si>
    <t>43009 · Federal 941 Tax Expense</t>
  </si>
  <si>
    <t>43010 · Mileage Reimbursement</t>
  </si>
  <si>
    <t>43020 · Per Diem</t>
  </si>
  <si>
    <t>43030 · Transportation Expense</t>
  </si>
  <si>
    <t>44010 · R&amp;M Building/Structures</t>
  </si>
  <si>
    <t>44020 · Maintenance Contracts</t>
  </si>
  <si>
    <t>44030 · R&amp;M Grounds, Roads, Lakes</t>
  </si>
  <si>
    <t>44040 · R&amp;M - Vehicles</t>
  </si>
  <si>
    <t>44042 · R&amp;M Fixtures</t>
  </si>
  <si>
    <t>44043 · R&amp;M - Equipment-Heavy</t>
  </si>
  <si>
    <t>44045 · R&amp;M Carts</t>
  </si>
  <si>
    <t>44046 · R&amp;M Pool</t>
  </si>
  <si>
    <t>44052 · R&amp;M Water Distrib. System</t>
  </si>
  <si>
    <t>44053 · R&amp;M Water Filtration System</t>
  </si>
  <si>
    <t>45010 · Audit Contract</t>
  </si>
  <si>
    <t>45020 · Attorney Fees</t>
  </si>
  <si>
    <t>45030 · Professional Services</t>
  </si>
  <si>
    <t>45035 · Public Notices - RFP</t>
  </si>
  <si>
    <t>45040 · Trash Disposal Contract</t>
  </si>
  <si>
    <t>45900 · Other Contractual Services</t>
  </si>
  <si>
    <t>45901 · H2O Contract</t>
  </si>
  <si>
    <t>46010 · Supplies</t>
  </si>
  <si>
    <t>46022 · Non-Capital Fixtures</t>
  </si>
  <si>
    <t>46023 · Non-Capital Equipment/Tools</t>
  </si>
  <si>
    <t>46030 · Safety Equipment</t>
  </si>
  <si>
    <t>46050 · Chemicals</t>
  </si>
  <si>
    <t>46060 · Fuel &amp; Oil</t>
  </si>
  <si>
    <t>46080 · Trout</t>
  </si>
  <si>
    <t>46090 · Road Material</t>
  </si>
  <si>
    <t>46091 · Sand &amp; Gravel</t>
  </si>
  <si>
    <t>47010 · Communications</t>
  </si>
  <si>
    <t>47020 · Claims/Judgments</t>
  </si>
  <si>
    <t>47060 · Insurance  Liability &amp; Property</t>
  </si>
  <si>
    <t>47061 · Insurance - Auto</t>
  </si>
  <si>
    <t>47062 · Insurance - Property</t>
  </si>
  <si>
    <t>47070 · Postage &amp; Mail Service</t>
  </si>
  <si>
    <t>47081 · Printing</t>
  </si>
  <si>
    <t>47100 · Purchases for Resale</t>
  </si>
  <si>
    <t>47110 · Interest / Penalties</t>
  </si>
  <si>
    <t>47111 · County Clerk Filing Fee</t>
  </si>
  <si>
    <t>47112 · Conveyances &amp; Deeds</t>
  </si>
  <si>
    <t>47113 · Bank Charges</t>
  </si>
  <si>
    <t>47115 · Water Conservation Fee</t>
  </si>
  <si>
    <t>47116 · Water Permit Fees</t>
  </si>
  <si>
    <t>47117 · Permits</t>
  </si>
  <si>
    <t>47120 · Rent of Equipment / Machinery</t>
  </si>
  <si>
    <t>47140 · Subscriptions and Dues</t>
  </si>
  <si>
    <t>47150 · Telephone Expense</t>
  </si>
  <si>
    <t>47161 · Utilities - Water</t>
  </si>
  <si>
    <t>47162 · Utilities  -  Electricity</t>
  </si>
  <si>
    <t>47163 · Utilities  -  Propane</t>
  </si>
  <si>
    <t>47170 · Election Expenses</t>
  </si>
  <si>
    <t>47230 · Bad Debt Expense</t>
  </si>
  <si>
    <t>47910 · Line Extension</t>
  </si>
  <si>
    <t>48020 · Capital Purchase - Equip/Mach</t>
  </si>
  <si>
    <t>49010 · Debt Service Reserve</t>
  </si>
  <si>
    <t>89610 · Loan Payment Expense</t>
  </si>
  <si>
    <t>Total Expense</t>
  </si>
  <si>
    <t>Net Ordinary Income</t>
  </si>
  <si>
    <t>Other Income/Expense</t>
  </si>
  <si>
    <t>Other Income</t>
  </si>
  <si>
    <t>88500 · Fund Transfers IN</t>
  </si>
  <si>
    <t>Total Other Income</t>
  </si>
  <si>
    <t>Other Expense</t>
  </si>
  <si>
    <t>45054 · Transfer to/from Grants</t>
  </si>
  <si>
    <t>49504 · Reserve for Capital</t>
  </si>
  <si>
    <t>89500 · Fund Transfers OUT</t>
  </si>
  <si>
    <t>Total Other Expense</t>
  </si>
  <si>
    <t>Net Other Income</t>
  </si>
  <si>
    <t>Net Income</t>
  </si>
  <si>
    <t>General Fund</t>
  </si>
  <si>
    <t>Water Fund</t>
  </si>
  <si>
    <t>RCAC Loan</t>
  </si>
  <si>
    <t>FY 17/18</t>
  </si>
  <si>
    <t>FY 16/17</t>
  </si>
  <si>
    <t>General Fund Revenue</t>
  </si>
  <si>
    <t>Property Taxes</t>
  </si>
  <si>
    <t>Other General Fund Revenue</t>
  </si>
  <si>
    <t>Annual Facilities and Services Charge (F&amp;S)</t>
  </si>
  <si>
    <t>Other F&amp;S (past due, interest, etc.)</t>
  </si>
  <si>
    <t>Total GF Revenue</t>
  </si>
  <si>
    <t>Check Sum</t>
  </si>
  <si>
    <t>Water Fund Revenue</t>
  </si>
  <si>
    <t>Metered Water</t>
  </si>
  <si>
    <t>Water Standby Fee (SB)</t>
  </si>
  <si>
    <t>Other SB (past due, interest, etc.)</t>
  </si>
  <si>
    <t>Other Water Fund (meter install, etc.)</t>
  </si>
  <si>
    <t>Total WF Revenue</t>
  </si>
  <si>
    <t>General Fund Expenditures</t>
  </si>
  <si>
    <t>Labor Expense</t>
  </si>
  <si>
    <t>O&amp;M General Fund Activities</t>
  </si>
  <si>
    <t>Total GF Expenses</t>
  </si>
  <si>
    <t>Water Fund Expenditures</t>
  </si>
  <si>
    <t>O&amp;M Water Fund Activities</t>
  </si>
  <si>
    <t>Total WF Expenses</t>
  </si>
  <si>
    <t>Input data for DFA Final Budget FY17/18</t>
  </si>
  <si>
    <t>16-17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</si>
</sst>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4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14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20" fillId="0" borderId="0" xfId="0" applyNumberFormat="1" applyFont="1" applyAlignment="1">
      <alignment/>
    </xf>
    <xf numFmtId="49" fontId="20" fillId="18" borderId="10" xfId="0" applyNumberFormat="1" applyFont="1" applyFill="1" applyBorder="1" applyAlignment="1">
      <alignment horizontal="centerContinuous"/>
    </xf>
    <xf numFmtId="49" fontId="0" fillId="18" borderId="10" xfId="0" applyNumberFormat="1" applyFont="1" applyFill="1" applyBorder="1" applyAlignment="1">
      <alignment horizontal="centerContinuous"/>
    </xf>
    <xf numFmtId="49" fontId="20" fillId="19" borderId="10" xfId="0" applyNumberFormat="1" applyFont="1" applyFill="1" applyBorder="1" applyAlignment="1">
      <alignment horizontal="centerContinuous"/>
    </xf>
    <xf numFmtId="49" fontId="0" fillId="19" borderId="10" xfId="0" applyNumberFormat="1" applyFont="1" applyFill="1" applyBorder="1" applyAlignment="1">
      <alignment horizontal="centerContinuous"/>
    </xf>
    <xf numFmtId="49" fontId="20" fillId="0" borderId="10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4" fontId="21" fillId="18" borderId="11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18" borderId="12" xfId="0" applyNumberFormat="1" applyFont="1" applyFill="1" applyBorder="1" applyAlignment="1">
      <alignment horizontal="center"/>
    </xf>
    <xf numFmtId="49" fontId="20" fillId="19" borderId="12" xfId="0" applyNumberFormat="1" applyFont="1" applyFill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21" fillId="19" borderId="13" xfId="0" applyNumberFormat="1" applyFont="1" applyFill="1" applyBorder="1" applyAlignment="1">
      <alignment horizontal="center"/>
    </xf>
    <xf numFmtId="16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7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164" fontId="22" fillId="21" borderId="0" xfId="0" applyNumberFormat="1" applyFont="1" applyFill="1" applyAlignment="1">
      <alignment/>
    </xf>
    <xf numFmtId="164" fontId="22" fillId="0" borderId="14" xfId="0" applyNumberFormat="1" applyFont="1" applyBorder="1" applyAlignment="1">
      <alignment/>
    </xf>
    <xf numFmtId="164" fontId="22" fillId="7" borderId="0" xfId="0" applyNumberFormat="1" applyFont="1" applyFill="1" applyAlignment="1">
      <alignment/>
    </xf>
    <xf numFmtId="164" fontId="22" fillId="20" borderId="0" xfId="0" applyNumberFormat="1" applyFont="1" applyFill="1" applyAlignment="1">
      <alignment/>
    </xf>
    <xf numFmtId="164" fontId="22" fillId="0" borderId="15" xfId="0" applyNumberFormat="1" applyFont="1" applyBorder="1" applyAlignment="1">
      <alignment/>
    </xf>
    <xf numFmtId="164" fontId="20" fillId="21" borderId="0" xfId="0" applyNumberFormat="1" applyFont="1" applyFill="1" applyAlignment="1">
      <alignment/>
    </xf>
    <xf numFmtId="164" fontId="22" fillId="21" borderId="15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22" fillId="10" borderId="0" xfId="0" applyNumberFormat="1" applyFont="1" applyFill="1" applyAlignment="1">
      <alignment/>
    </xf>
    <xf numFmtId="164" fontId="22" fillId="10" borderId="14" xfId="0" applyNumberFormat="1" applyFont="1" applyFill="1" applyBorder="1" applyAlignment="1">
      <alignment/>
    </xf>
    <xf numFmtId="164" fontId="22" fillId="10" borderId="15" xfId="0" applyNumberFormat="1" applyFont="1" applyFill="1" applyBorder="1" applyAlignment="1">
      <alignment/>
    </xf>
    <xf numFmtId="164" fontId="22" fillId="10" borderId="0" xfId="0" applyNumberFormat="1" applyFont="1" applyFill="1" applyAlignment="1">
      <alignment/>
    </xf>
    <xf numFmtId="164" fontId="20" fillId="10" borderId="0" xfId="0" applyNumberFormat="1" applyFont="1" applyFill="1" applyAlignment="1">
      <alignment/>
    </xf>
    <xf numFmtId="4" fontId="0" fillId="7" borderId="16" xfId="0" applyNumberFormat="1" applyFont="1" applyFill="1" applyBorder="1" applyAlignment="1">
      <alignment/>
    </xf>
    <xf numFmtId="4" fontId="0" fillId="20" borderId="16" xfId="0" applyNumberFormat="1" applyFont="1" applyFill="1" applyBorder="1" applyAlignment="1">
      <alignment/>
    </xf>
    <xf numFmtId="0" fontId="0" fillId="22" borderId="0" xfId="0" applyFont="1" applyFill="1" applyAlignment="1">
      <alignment/>
    </xf>
    <xf numFmtId="4" fontId="0" fillId="7" borderId="17" xfId="0" applyNumberFormat="1" applyFont="1" applyFill="1" applyBorder="1" applyAlignment="1">
      <alignment/>
    </xf>
    <xf numFmtId="4" fontId="0" fillId="20" borderId="17" xfId="0" applyNumberFormat="1" applyFont="1" applyFill="1" applyBorder="1" applyAlignment="1">
      <alignment/>
    </xf>
    <xf numFmtId="0" fontId="20" fillId="14" borderId="0" xfId="0" applyFont="1" applyFill="1" applyAlignment="1">
      <alignment/>
    </xf>
    <xf numFmtId="164" fontId="20" fillId="21" borderId="18" xfId="0" applyNumberFormat="1" applyFont="1" applyFill="1" applyBorder="1" applyAlignment="1">
      <alignment/>
    </xf>
    <xf numFmtId="49" fontId="20" fillId="21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20" fillId="0" borderId="0" xfId="0" applyFont="1" applyAlignment="1">
      <alignment/>
    </xf>
    <xf numFmtId="4" fontId="0" fillId="18" borderId="19" xfId="0" applyNumberFormat="1" applyFill="1" applyBorder="1" applyAlignment="1">
      <alignment horizontal="center"/>
    </xf>
    <xf numFmtId="4" fontId="0" fillId="18" borderId="20" xfId="0" applyNumberFormat="1" applyFill="1" applyBorder="1" applyAlignment="1">
      <alignment horizontal="center"/>
    </xf>
    <xf numFmtId="4" fontId="0" fillId="18" borderId="21" xfId="0" applyNumberFormat="1" applyFill="1" applyBorder="1" applyAlignment="1">
      <alignment horizontal="center"/>
    </xf>
    <xf numFmtId="4" fontId="0" fillId="19" borderId="19" xfId="0" applyNumberFormat="1" applyFill="1" applyBorder="1" applyAlignment="1">
      <alignment horizontal="center"/>
    </xf>
    <xf numFmtId="4" fontId="0" fillId="19" borderId="20" xfId="0" applyNumberFormat="1" applyFill="1" applyBorder="1" applyAlignment="1">
      <alignment horizontal="center"/>
    </xf>
    <xf numFmtId="4" fontId="0" fillId="19" borderId="21" xfId="0" applyNumberFormat="1" applyFill="1" applyBorder="1" applyAlignment="1">
      <alignment horizontal="center"/>
    </xf>
    <xf numFmtId="4" fontId="21" fillId="18" borderId="22" xfId="0" applyNumberFormat="1" applyFont="1" applyFill="1" applyBorder="1" applyAlignment="1">
      <alignment horizontal="center"/>
    </xf>
    <xf numFmtId="4" fontId="21" fillId="18" borderId="11" xfId="0" applyNumberFormat="1" applyFont="1" applyFill="1" applyBorder="1" applyAlignment="1">
      <alignment horizontal="center"/>
    </xf>
    <xf numFmtId="4" fontId="21" fillId="19" borderId="23" xfId="0" applyNumberFormat="1" applyFont="1" applyFill="1" applyBorder="1" applyAlignment="1">
      <alignment horizontal="center"/>
    </xf>
    <xf numFmtId="4" fontId="21" fillId="19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28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2" sqref="AJ1:AJ16384"/>
    </sheetView>
  </sheetViews>
  <sheetFormatPr defaultColWidth="9.140625" defaultRowHeight="12.75" outlineLevelCol="1"/>
  <cols>
    <col min="1" max="4" width="3.00390625" style="29" customWidth="1"/>
    <col min="5" max="5" width="31.28125" style="29" customWidth="1"/>
    <col min="6" max="6" width="12.28125" style="30" bestFit="1" customWidth="1"/>
    <col min="7" max="7" width="8.421875" style="30" hidden="1" customWidth="1" outlineLevel="1"/>
    <col min="8" max="8" width="12.28125" style="30" bestFit="1" customWidth="1" collapsed="1"/>
    <col min="9" max="9" width="8.421875" style="30" hidden="1" customWidth="1" outlineLevel="1"/>
    <col min="10" max="10" width="12.28125" style="30" bestFit="1" customWidth="1" collapsed="1"/>
    <col min="11" max="11" width="7.8515625" style="30" hidden="1" customWidth="1" outlineLevel="1"/>
    <col min="12" max="12" width="12.28125" style="30" bestFit="1" customWidth="1" collapsed="1"/>
    <col min="13" max="13" width="8.421875" style="30" hidden="1" customWidth="1" outlineLevel="1"/>
    <col min="14" max="14" width="12.28125" style="30" bestFit="1" customWidth="1" collapsed="1"/>
    <col min="15" max="15" width="9.28125" style="30" hidden="1" customWidth="1" outlineLevel="1"/>
    <col min="16" max="16" width="12.28125" style="30" bestFit="1" customWidth="1" collapsed="1"/>
    <col min="17" max="17" width="8.7109375" style="30" hidden="1" customWidth="1" outlineLevel="1"/>
    <col min="18" max="18" width="12.28125" style="30" bestFit="1" customWidth="1" collapsed="1"/>
    <col min="19" max="19" width="7.00390625" style="30" hidden="1" customWidth="1" outlineLevel="1"/>
    <col min="20" max="20" width="12.28125" style="30" bestFit="1" customWidth="1" collapsed="1"/>
    <col min="21" max="21" width="7.8515625" style="30" hidden="1" customWidth="1" outlineLevel="1"/>
    <col min="22" max="22" width="12.28125" style="30" bestFit="1" customWidth="1" collapsed="1"/>
    <col min="23" max="23" width="8.421875" style="30" hidden="1" customWidth="1" outlineLevel="1"/>
    <col min="24" max="24" width="12.28125" style="30" hidden="1" customWidth="1" outlineLevel="1" collapsed="1"/>
    <col min="25" max="25" width="6.57421875" style="30" hidden="1" customWidth="1" outlineLevel="1"/>
    <col min="26" max="26" width="12.28125" style="30" bestFit="1" customWidth="1" collapsed="1"/>
    <col min="27" max="27" width="8.7109375" style="30" hidden="1" customWidth="1" outlineLevel="1"/>
    <col min="28" max="28" width="12.28125" style="30" hidden="1" customWidth="1" outlineLevel="1"/>
    <col min="29" max="29" width="6.57421875" style="30" hidden="1" customWidth="1" outlineLevel="1"/>
    <col min="30" max="30" width="12.28125" style="30" bestFit="1" customWidth="1" collapsed="1"/>
    <col min="31" max="31" width="10.8515625" style="30" customWidth="1"/>
    <col min="32" max="32" width="8.7109375" style="8" customWidth="1"/>
    <col min="33" max="33" width="13.00390625" style="18" customWidth="1"/>
    <col min="34" max="34" width="13.00390625" style="18" hidden="1" customWidth="1" outlineLevel="1"/>
    <col min="35" max="35" width="13.00390625" style="18" customWidth="1" collapsed="1"/>
    <col min="36" max="36" width="13.00390625" style="18" hidden="1" customWidth="1" outlineLevel="1"/>
    <col min="37" max="37" width="8.7109375" style="8" customWidth="1" collapsed="1"/>
    <col min="38" max="38" width="10.140625" style="45" bestFit="1" customWidth="1"/>
    <col min="39" max="39" width="9.140625" style="45" customWidth="1"/>
    <col min="40" max="40" width="13.140625" style="45" customWidth="1"/>
    <col min="41" max="41" width="13.57421875" style="45" customWidth="1"/>
    <col min="42" max="16384" width="8.7109375" style="8" customWidth="1"/>
  </cols>
  <sheetData>
    <row r="1" spans="1:36" ht="13.5" thickBot="1">
      <c r="A1" s="1"/>
      <c r="B1" s="1"/>
      <c r="C1" s="1"/>
      <c r="D1" s="1"/>
      <c r="E1" s="1"/>
      <c r="F1" s="2" t="s">
        <v>0</v>
      </c>
      <c r="G1" s="3"/>
      <c r="H1" s="2" t="s">
        <v>1</v>
      </c>
      <c r="I1" s="3"/>
      <c r="J1" s="2" t="s">
        <v>2</v>
      </c>
      <c r="K1" s="3"/>
      <c r="L1" s="2" t="s">
        <v>3</v>
      </c>
      <c r="M1" s="3"/>
      <c r="N1" s="4" t="s">
        <v>4</v>
      </c>
      <c r="O1" s="5"/>
      <c r="P1" s="4" t="s">
        <v>5</v>
      </c>
      <c r="Q1" s="5"/>
      <c r="R1" s="2" t="s">
        <v>6</v>
      </c>
      <c r="S1" s="3"/>
      <c r="T1" s="2" t="s">
        <v>7</v>
      </c>
      <c r="U1" s="3"/>
      <c r="V1" s="2" t="s">
        <v>8</v>
      </c>
      <c r="W1" s="3"/>
      <c r="X1" s="2" t="s">
        <v>9</v>
      </c>
      <c r="Y1" s="3"/>
      <c r="Z1" s="2" t="s">
        <v>10</v>
      </c>
      <c r="AA1" s="3"/>
      <c r="AB1" s="6" t="s">
        <v>11</v>
      </c>
      <c r="AC1" s="7"/>
      <c r="AD1" s="6" t="s">
        <v>12</v>
      </c>
      <c r="AE1" s="7"/>
      <c r="AG1" s="63" t="s">
        <v>138</v>
      </c>
      <c r="AH1" s="64"/>
      <c r="AI1" s="65" t="s">
        <v>139</v>
      </c>
      <c r="AJ1" s="66"/>
    </row>
    <row r="2" spans="1:41" s="14" customFormat="1" ht="14.25" thickBot="1" thickTop="1">
      <c r="A2" s="10"/>
      <c r="B2" s="10"/>
      <c r="C2" s="10"/>
      <c r="D2" s="10"/>
      <c r="E2" s="10"/>
      <c r="F2" s="11" t="s">
        <v>141</v>
      </c>
      <c r="G2" s="11" t="s">
        <v>142</v>
      </c>
      <c r="H2" s="11" t="s">
        <v>141</v>
      </c>
      <c r="I2" s="11" t="s">
        <v>142</v>
      </c>
      <c r="J2" s="11" t="s">
        <v>141</v>
      </c>
      <c r="K2" s="11" t="s">
        <v>142</v>
      </c>
      <c r="L2" s="11" t="s">
        <v>141</v>
      </c>
      <c r="M2" s="11" t="s">
        <v>142</v>
      </c>
      <c r="N2" s="12" t="s">
        <v>141</v>
      </c>
      <c r="O2" s="12" t="s">
        <v>142</v>
      </c>
      <c r="P2" s="12" t="s">
        <v>141</v>
      </c>
      <c r="Q2" s="12" t="s">
        <v>142</v>
      </c>
      <c r="R2" s="11" t="s">
        <v>141</v>
      </c>
      <c r="S2" s="11" t="s">
        <v>142</v>
      </c>
      <c r="T2" s="11" t="s">
        <v>141</v>
      </c>
      <c r="U2" s="11" t="s">
        <v>142</v>
      </c>
      <c r="V2" s="11" t="s">
        <v>141</v>
      </c>
      <c r="W2" s="11" t="s">
        <v>142</v>
      </c>
      <c r="X2" s="11" t="s">
        <v>13</v>
      </c>
      <c r="Y2" s="11" t="s">
        <v>14</v>
      </c>
      <c r="Z2" s="11" t="s">
        <v>141</v>
      </c>
      <c r="AA2" s="11" t="s">
        <v>142</v>
      </c>
      <c r="AB2" s="13" t="s">
        <v>13</v>
      </c>
      <c r="AC2" s="13" t="s">
        <v>14</v>
      </c>
      <c r="AD2" s="13" t="s">
        <v>141</v>
      </c>
      <c r="AE2" s="13" t="s">
        <v>164</v>
      </c>
      <c r="AG2" s="11" t="s">
        <v>141</v>
      </c>
      <c r="AH2" s="9" t="s">
        <v>14</v>
      </c>
      <c r="AI2" s="12" t="s">
        <v>141</v>
      </c>
      <c r="AJ2" s="15" t="s">
        <v>14</v>
      </c>
      <c r="AL2" s="46"/>
      <c r="AM2" s="46"/>
      <c r="AN2" s="46"/>
      <c r="AO2" s="46"/>
    </row>
    <row r="3" spans="1:31" ht="13.5" thickTop="1">
      <c r="A3" s="1"/>
      <c r="B3" s="1" t="s">
        <v>15</v>
      </c>
      <c r="C3" s="1"/>
      <c r="D3" s="1"/>
      <c r="E3" s="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6"/>
      <c r="AA3" s="16"/>
      <c r="AB3" s="16"/>
      <c r="AC3" s="16"/>
      <c r="AD3" s="16"/>
      <c r="AE3" s="16"/>
    </row>
    <row r="4" spans="1:31" ht="12.75">
      <c r="A4" s="1"/>
      <c r="B4" s="1"/>
      <c r="C4" s="1"/>
      <c r="D4" s="1" t="s">
        <v>16</v>
      </c>
      <c r="E4" s="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6"/>
      <c r="AA4" s="16"/>
      <c r="AB4" s="16"/>
      <c r="AC4" s="16"/>
      <c r="AD4" s="16"/>
      <c r="AE4" s="16"/>
    </row>
    <row r="5" spans="1:36" ht="12.75">
      <c r="A5" s="1"/>
      <c r="B5" s="1"/>
      <c r="C5" s="1"/>
      <c r="D5" s="1"/>
      <c r="E5" s="1" t="s">
        <v>17</v>
      </c>
      <c r="F5" s="31">
        <v>42000</v>
      </c>
      <c r="G5" s="16">
        <v>42000</v>
      </c>
      <c r="H5" s="31">
        <v>31000</v>
      </c>
      <c r="I5" s="16">
        <v>31000</v>
      </c>
      <c r="J5" s="31">
        <v>36000</v>
      </c>
      <c r="K5" s="16">
        <v>36000</v>
      </c>
      <c r="L5" s="31">
        <v>18500</v>
      </c>
      <c r="M5" s="16">
        <v>18500</v>
      </c>
      <c r="N5" s="31">
        <v>0</v>
      </c>
      <c r="O5" s="16"/>
      <c r="P5" s="31">
        <v>0</v>
      </c>
      <c r="Q5" s="16"/>
      <c r="R5" s="31">
        <v>3100</v>
      </c>
      <c r="S5" s="16">
        <v>3100</v>
      </c>
      <c r="T5" s="31">
        <v>25000</v>
      </c>
      <c r="U5" s="16">
        <v>25000</v>
      </c>
      <c r="V5" s="31">
        <v>0</v>
      </c>
      <c r="W5" s="16"/>
      <c r="X5" s="16">
        <v>0</v>
      </c>
      <c r="Y5" s="17"/>
      <c r="Z5" s="31">
        <v>0</v>
      </c>
      <c r="AA5" s="16"/>
      <c r="AB5" s="16">
        <v>0</v>
      </c>
      <c r="AC5" s="16">
        <v>0</v>
      </c>
      <c r="AD5" s="16">
        <f aca="true" t="shared" si="0" ref="AD5:AD34">ROUND(F5+H5+J5+L5+N5+P5+R5+T5+V5+X5+Z5+AB5,5)</f>
        <v>155600</v>
      </c>
      <c r="AE5" s="16">
        <f aca="true" t="shared" si="1" ref="AE5:AE34">ROUND(G5+I5+K5+M5+O5+Q5+S5+U5+W5+Y5+AA5+AC5,5)</f>
        <v>155600</v>
      </c>
      <c r="AG5" s="19">
        <f>SUM(F5+H5+J5+L5+R5+T5+V5+Z5)</f>
        <v>155600</v>
      </c>
      <c r="AH5" s="19">
        <f>SUM(G5+I5+K5+M5+S5+U5+W5+AA5)</f>
        <v>155600</v>
      </c>
      <c r="AI5" s="20">
        <f>SUM(N5+P5)</f>
        <v>0</v>
      </c>
      <c r="AJ5" s="20">
        <f>SUM(O5+Q5)</f>
        <v>0</v>
      </c>
    </row>
    <row r="6" spans="1:36" ht="12.75">
      <c r="A6" s="1"/>
      <c r="B6" s="1"/>
      <c r="C6" s="1"/>
      <c r="D6" s="1"/>
      <c r="E6" s="1" t="s">
        <v>18</v>
      </c>
      <c r="F6" s="31">
        <v>0</v>
      </c>
      <c r="G6" s="16"/>
      <c r="H6" s="31">
        <v>0</v>
      </c>
      <c r="I6" s="16"/>
      <c r="J6" s="31">
        <v>0</v>
      </c>
      <c r="K6" s="16"/>
      <c r="L6" s="31">
        <v>0</v>
      </c>
      <c r="M6" s="16"/>
      <c r="N6" s="31">
        <v>0</v>
      </c>
      <c r="O6" s="16"/>
      <c r="P6" s="31">
        <v>0</v>
      </c>
      <c r="Q6" s="16"/>
      <c r="R6" s="31">
        <v>200</v>
      </c>
      <c r="S6" s="16">
        <v>0</v>
      </c>
      <c r="T6" s="31">
        <v>0</v>
      </c>
      <c r="U6" s="16"/>
      <c r="V6" s="31">
        <v>0</v>
      </c>
      <c r="W6" s="16"/>
      <c r="X6" s="16">
        <v>0</v>
      </c>
      <c r="Y6" s="17"/>
      <c r="Z6" s="31">
        <v>0</v>
      </c>
      <c r="AA6" s="16"/>
      <c r="AB6" s="16">
        <v>0</v>
      </c>
      <c r="AC6" s="16">
        <v>0</v>
      </c>
      <c r="AD6" s="16">
        <f t="shared" si="0"/>
        <v>200</v>
      </c>
      <c r="AE6" s="16">
        <f t="shared" si="1"/>
        <v>0</v>
      </c>
      <c r="AG6" s="19">
        <f aca="true" t="shared" si="2" ref="AG6:AG69">SUM(F6+H6+J6+L6+R6+T6+V6+Z6)</f>
        <v>200</v>
      </c>
      <c r="AH6" s="19">
        <f aca="true" t="shared" si="3" ref="AH6:AH69">SUM(G6+I6+K6+M6+S6+U6+W6+AA6)</f>
        <v>0</v>
      </c>
      <c r="AI6" s="20">
        <f aca="true" t="shared" si="4" ref="AI6:AI69">SUM(N6+P6)</f>
        <v>0</v>
      </c>
      <c r="AJ6" s="20">
        <f aca="true" t="shared" si="5" ref="AJ6:AJ69">SUM(O6+Q6)</f>
        <v>0</v>
      </c>
    </row>
    <row r="7" spans="1:36" ht="12.75">
      <c r="A7" s="1"/>
      <c r="B7" s="1"/>
      <c r="C7" s="1"/>
      <c r="D7" s="1"/>
      <c r="E7" s="1" t="s">
        <v>19</v>
      </c>
      <c r="F7" s="31">
        <v>0</v>
      </c>
      <c r="G7" s="16"/>
      <c r="H7" s="31">
        <v>0</v>
      </c>
      <c r="I7" s="16"/>
      <c r="J7" s="31">
        <v>0</v>
      </c>
      <c r="K7" s="16"/>
      <c r="L7" s="31">
        <v>0</v>
      </c>
      <c r="M7" s="16"/>
      <c r="N7" s="31">
        <v>0</v>
      </c>
      <c r="O7" s="16"/>
      <c r="P7" s="31">
        <v>0</v>
      </c>
      <c r="Q7" s="16"/>
      <c r="R7" s="31">
        <v>2800</v>
      </c>
      <c r="S7" s="16">
        <v>400</v>
      </c>
      <c r="T7" s="31">
        <v>0</v>
      </c>
      <c r="U7" s="16"/>
      <c r="V7" s="31">
        <v>0</v>
      </c>
      <c r="W7" s="16"/>
      <c r="X7" s="16">
        <v>0</v>
      </c>
      <c r="Y7" s="17"/>
      <c r="Z7" s="31">
        <v>0</v>
      </c>
      <c r="AA7" s="16"/>
      <c r="AB7" s="16">
        <v>0</v>
      </c>
      <c r="AC7" s="16">
        <v>0</v>
      </c>
      <c r="AD7" s="16">
        <f t="shared" si="0"/>
        <v>2800</v>
      </c>
      <c r="AE7" s="16">
        <f t="shared" si="1"/>
        <v>400</v>
      </c>
      <c r="AG7" s="19">
        <f t="shared" si="2"/>
        <v>2800</v>
      </c>
      <c r="AH7" s="19">
        <f t="shared" si="3"/>
        <v>400</v>
      </c>
      <c r="AI7" s="20">
        <f t="shared" si="4"/>
        <v>0</v>
      </c>
      <c r="AJ7" s="20">
        <f t="shared" si="5"/>
        <v>0</v>
      </c>
    </row>
    <row r="8" spans="1:41" ht="18.75">
      <c r="A8" s="1"/>
      <c r="B8" s="1"/>
      <c r="C8" s="1"/>
      <c r="D8" s="1"/>
      <c r="E8" s="1" t="s">
        <v>20</v>
      </c>
      <c r="F8" s="31">
        <v>40</v>
      </c>
      <c r="G8" s="16">
        <v>40</v>
      </c>
      <c r="H8" s="31">
        <v>0</v>
      </c>
      <c r="I8" s="16"/>
      <c r="J8" s="31">
        <v>0</v>
      </c>
      <c r="K8" s="16"/>
      <c r="L8" s="31">
        <v>0</v>
      </c>
      <c r="M8" s="16"/>
      <c r="N8" s="31">
        <v>0</v>
      </c>
      <c r="O8" s="16"/>
      <c r="P8" s="31">
        <v>0</v>
      </c>
      <c r="Q8" s="16"/>
      <c r="R8" s="31">
        <v>0</v>
      </c>
      <c r="S8" s="16"/>
      <c r="T8" s="31">
        <v>0</v>
      </c>
      <c r="U8" s="16"/>
      <c r="V8" s="31">
        <v>0</v>
      </c>
      <c r="W8" s="16"/>
      <c r="X8" s="16">
        <v>0</v>
      </c>
      <c r="Y8" s="17"/>
      <c r="Z8" s="31">
        <v>0</v>
      </c>
      <c r="AA8" s="16"/>
      <c r="AB8" s="16">
        <v>0</v>
      </c>
      <c r="AC8" s="16">
        <v>0</v>
      </c>
      <c r="AD8" s="16">
        <f t="shared" si="0"/>
        <v>40</v>
      </c>
      <c r="AE8" s="16">
        <f t="shared" si="1"/>
        <v>40</v>
      </c>
      <c r="AG8" s="19">
        <f t="shared" si="2"/>
        <v>40</v>
      </c>
      <c r="AH8" s="19">
        <f t="shared" si="3"/>
        <v>40</v>
      </c>
      <c r="AI8" s="20">
        <f t="shared" si="4"/>
        <v>0</v>
      </c>
      <c r="AJ8" s="20">
        <f t="shared" si="5"/>
        <v>0</v>
      </c>
      <c r="AL8" s="47" t="s">
        <v>163</v>
      </c>
      <c r="AN8" s="48"/>
      <c r="AO8" s="48"/>
    </row>
    <row r="9" spans="1:41" ht="12.75">
      <c r="A9" s="1"/>
      <c r="B9" s="1"/>
      <c r="C9" s="1"/>
      <c r="D9" s="1"/>
      <c r="E9" s="1" t="s">
        <v>21</v>
      </c>
      <c r="F9" s="31">
        <v>0</v>
      </c>
      <c r="G9" s="16"/>
      <c r="H9" s="31">
        <v>0</v>
      </c>
      <c r="I9" s="16"/>
      <c r="J9" s="31">
        <v>0</v>
      </c>
      <c r="K9" s="16"/>
      <c r="L9" s="31">
        <v>0</v>
      </c>
      <c r="M9" s="16"/>
      <c r="N9" s="31">
        <v>0</v>
      </c>
      <c r="O9" s="16"/>
      <c r="P9" s="31">
        <v>0</v>
      </c>
      <c r="Q9" s="16"/>
      <c r="R9" s="31">
        <v>0</v>
      </c>
      <c r="S9" s="16"/>
      <c r="T9" s="31">
        <v>0</v>
      </c>
      <c r="U9" s="16"/>
      <c r="V9" s="31">
        <v>0</v>
      </c>
      <c r="W9" s="16">
        <v>616.46</v>
      </c>
      <c r="X9" s="16">
        <v>0</v>
      </c>
      <c r="Y9" s="17"/>
      <c r="Z9" s="31">
        <v>0</v>
      </c>
      <c r="AA9" s="16"/>
      <c r="AB9" s="16">
        <v>0</v>
      </c>
      <c r="AC9" s="16">
        <v>0</v>
      </c>
      <c r="AD9" s="16">
        <f t="shared" si="0"/>
        <v>0</v>
      </c>
      <c r="AE9" s="16">
        <f t="shared" si="1"/>
        <v>616.46</v>
      </c>
      <c r="AG9" s="19">
        <f t="shared" si="2"/>
        <v>0</v>
      </c>
      <c r="AH9" s="19">
        <f t="shared" si="3"/>
        <v>616.46</v>
      </c>
      <c r="AI9" s="20">
        <f t="shared" si="4"/>
        <v>0</v>
      </c>
      <c r="AJ9" s="20">
        <f t="shared" si="5"/>
        <v>0</v>
      </c>
      <c r="AL9" s="49"/>
      <c r="AM9" s="48"/>
      <c r="AN9" s="48"/>
      <c r="AO9" s="48"/>
    </row>
    <row r="10" spans="1:41" ht="12.75">
      <c r="A10" s="1"/>
      <c r="B10" s="1"/>
      <c r="C10" s="1"/>
      <c r="D10" s="1"/>
      <c r="E10" s="1" t="s">
        <v>22</v>
      </c>
      <c r="F10" s="31">
        <v>0</v>
      </c>
      <c r="G10" s="16"/>
      <c r="H10" s="31">
        <v>0</v>
      </c>
      <c r="I10" s="16"/>
      <c r="J10" s="31">
        <v>0</v>
      </c>
      <c r="K10" s="16"/>
      <c r="L10" s="31">
        <v>0</v>
      </c>
      <c r="M10" s="16"/>
      <c r="N10" s="31">
        <v>0</v>
      </c>
      <c r="O10" s="16"/>
      <c r="P10" s="31">
        <v>0</v>
      </c>
      <c r="Q10" s="16"/>
      <c r="R10" s="31">
        <v>0</v>
      </c>
      <c r="S10" s="16"/>
      <c r="T10" s="31">
        <v>97.15</v>
      </c>
      <c r="U10" s="16"/>
      <c r="V10" s="31">
        <v>3500</v>
      </c>
      <c r="W10" s="16">
        <v>1865.76</v>
      </c>
      <c r="X10" s="16">
        <v>0</v>
      </c>
      <c r="Y10" s="17"/>
      <c r="Z10" s="31">
        <v>0</v>
      </c>
      <c r="AA10" s="16"/>
      <c r="AB10" s="16">
        <v>0</v>
      </c>
      <c r="AC10" s="16">
        <v>0</v>
      </c>
      <c r="AD10" s="16">
        <f t="shared" si="0"/>
        <v>3597.15</v>
      </c>
      <c r="AE10" s="16">
        <f t="shared" si="1"/>
        <v>1865.76</v>
      </c>
      <c r="AG10" s="19">
        <f t="shared" si="2"/>
        <v>3597.15</v>
      </c>
      <c r="AH10" s="19">
        <f t="shared" si="3"/>
        <v>1865.76</v>
      </c>
      <c r="AI10" s="20">
        <f t="shared" si="4"/>
        <v>0</v>
      </c>
      <c r="AJ10" s="20">
        <f t="shared" si="5"/>
        <v>0</v>
      </c>
      <c r="AL10" s="49"/>
      <c r="AM10" s="57" t="s">
        <v>143</v>
      </c>
      <c r="AN10" s="58"/>
      <c r="AO10" s="59"/>
    </row>
    <row r="11" spans="1:41" ht="12.75">
      <c r="A11" s="1"/>
      <c r="B11" s="1"/>
      <c r="C11" s="1"/>
      <c r="D11" s="1"/>
      <c r="E11" s="1" t="s">
        <v>23</v>
      </c>
      <c r="F11" s="31">
        <v>0</v>
      </c>
      <c r="G11" s="16"/>
      <c r="H11" s="31">
        <v>0</v>
      </c>
      <c r="I11" s="16"/>
      <c r="J11" s="31">
        <v>0</v>
      </c>
      <c r="K11" s="16"/>
      <c r="L11" s="31">
        <v>0</v>
      </c>
      <c r="M11" s="16"/>
      <c r="N11" s="31">
        <v>0</v>
      </c>
      <c r="O11" s="16"/>
      <c r="P11" s="31">
        <v>0</v>
      </c>
      <c r="Q11" s="16"/>
      <c r="R11" s="31">
        <v>0</v>
      </c>
      <c r="S11" s="16"/>
      <c r="T11" s="31">
        <v>280</v>
      </c>
      <c r="U11" s="16">
        <v>96</v>
      </c>
      <c r="V11" s="31">
        <v>0</v>
      </c>
      <c r="W11" s="16"/>
      <c r="X11" s="16">
        <v>0</v>
      </c>
      <c r="Y11" s="17"/>
      <c r="Z11" s="31">
        <v>0</v>
      </c>
      <c r="AA11" s="16"/>
      <c r="AB11" s="16">
        <v>0</v>
      </c>
      <c r="AC11" s="16">
        <v>0</v>
      </c>
      <c r="AD11" s="16">
        <f t="shared" si="0"/>
        <v>280</v>
      </c>
      <c r="AE11" s="16">
        <f t="shared" si="1"/>
        <v>96</v>
      </c>
      <c r="AG11" s="19">
        <f t="shared" si="2"/>
        <v>280</v>
      </c>
      <c r="AH11" s="19">
        <f t="shared" si="3"/>
        <v>96</v>
      </c>
      <c r="AI11" s="20">
        <f t="shared" si="4"/>
        <v>0</v>
      </c>
      <c r="AJ11" s="20">
        <f t="shared" si="5"/>
        <v>0</v>
      </c>
      <c r="AL11" s="49"/>
      <c r="AM11" s="48"/>
      <c r="AN11" s="48"/>
      <c r="AO11" s="50"/>
    </row>
    <row r="12" spans="1:41" ht="12.75">
      <c r="A12" s="1"/>
      <c r="B12" s="1"/>
      <c r="C12" s="1"/>
      <c r="D12" s="1"/>
      <c r="E12" s="1" t="s">
        <v>24</v>
      </c>
      <c r="F12" s="31">
        <v>0</v>
      </c>
      <c r="G12" s="16"/>
      <c r="H12" s="31">
        <v>0</v>
      </c>
      <c r="I12" s="16"/>
      <c r="J12" s="31">
        <v>0</v>
      </c>
      <c r="K12" s="16"/>
      <c r="L12" s="31">
        <v>0</v>
      </c>
      <c r="M12" s="16"/>
      <c r="N12" s="31">
        <v>0</v>
      </c>
      <c r="O12" s="16"/>
      <c r="P12" s="31">
        <v>0</v>
      </c>
      <c r="Q12" s="16"/>
      <c r="R12" s="31">
        <v>0</v>
      </c>
      <c r="S12" s="16"/>
      <c r="T12" s="31">
        <v>2000</v>
      </c>
      <c r="U12" s="16">
        <v>2171</v>
      </c>
      <c r="V12" s="31">
        <v>0</v>
      </c>
      <c r="W12" s="16"/>
      <c r="X12" s="16">
        <v>0</v>
      </c>
      <c r="Y12" s="17"/>
      <c r="Z12" s="31">
        <v>0</v>
      </c>
      <c r="AA12" s="16"/>
      <c r="AB12" s="16">
        <v>0</v>
      </c>
      <c r="AC12" s="16">
        <v>0</v>
      </c>
      <c r="AD12" s="16">
        <f t="shared" si="0"/>
        <v>2000</v>
      </c>
      <c r="AE12" s="16">
        <f t="shared" si="1"/>
        <v>2171</v>
      </c>
      <c r="AG12" s="19">
        <f t="shared" si="2"/>
        <v>2000</v>
      </c>
      <c r="AH12" s="19">
        <f t="shared" si="3"/>
        <v>2171</v>
      </c>
      <c r="AI12" s="20">
        <f t="shared" si="4"/>
        <v>0</v>
      </c>
      <c r="AJ12" s="20">
        <f t="shared" si="5"/>
        <v>0</v>
      </c>
      <c r="AL12" s="49"/>
      <c r="AM12" s="48"/>
      <c r="AN12" s="50" t="s">
        <v>144</v>
      </c>
      <c r="AO12" s="50">
        <f>SUM(AG5)</f>
        <v>155600</v>
      </c>
    </row>
    <row r="13" spans="1:41" ht="12.75">
      <c r="A13" s="1"/>
      <c r="B13" s="1"/>
      <c r="C13" s="1"/>
      <c r="D13" s="1"/>
      <c r="E13" s="1" t="s">
        <v>25</v>
      </c>
      <c r="F13" s="31">
        <v>0</v>
      </c>
      <c r="G13" s="16"/>
      <c r="H13" s="31">
        <v>0</v>
      </c>
      <c r="I13" s="16"/>
      <c r="J13" s="31">
        <v>0</v>
      </c>
      <c r="K13" s="16"/>
      <c r="L13" s="31">
        <v>0</v>
      </c>
      <c r="M13" s="16"/>
      <c r="N13" s="31">
        <v>0</v>
      </c>
      <c r="O13" s="16"/>
      <c r="P13" s="31">
        <v>0</v>
      </c>
      <c r="Q13" s="16"/>
      <c r="R13" s="31">
        <v>0</v>
      </c>
      <c r="S13" s="16"/>
      <c r="T13" s="31">
        <v>860</v>
      </c>
      <c r="U13" s="16">
        <v>860</v>
      </c>
      <c r="V13" s="31">
        <v>0</v>
      </c>
      <c r="W13" s="16"/>
      <c r="X13" s="16">
        <v>0</v>
      </c>
      <c r="Y13" s="17"/>
      <c r="Z13" s="31">
        <v>0</v>
      </c>
      <c r="AA13" s="16"/>
      <c r="AB13" s="16">
        <v>0</v>
      </c>
      <c r="AC13" s="16">
        <v>0</v>
      </c>
      <c r="AD13" s="16">
        <f t="shared" si="0"/>
        <v>860</v>
      </c>
      <c r="AE13" s="16">
        <f t="shared" si="1"/>
        <v>860</v>
      </c>
      <c r="AG13" s="19">
        <f t="shared" si="2"/>
        <v>860</v>
      </c>
      <c r="AH13" s="19">
        <f t="shared" si="3"/>
        <v>860</v>
      </c>
      <c r="AI13" s="20">
        <f t="shared" si="4"/>
        <v>0</v>
      </c>
      <c r="AJ13" s="20">
        <f t="shared" si="5"/>
        <v>0</v>
      </c>
      <c r="AL13" s="49"/>
      <c r="AM13" s="48"/>
      <c r="AN13" s="51" t="s">
        <v>145</v>
      </c>
      <c r="AO13" s="48">
        <f>SUM(AG34-AG28-AG26-AG25-AG5)</f>
        <v>66147.15000000002</v>
      </c>
    </row>
    <row r="14" spans="1:41" ht="12.75">
      <c r="A14" s="1"/>
      <c r="B14" s="1"/>
      <c r="C14" s="1"/>
      <c r="D14" s="1"/>
      <c r="E14" s="1" t="s">
        <v>26</v>
      </c>
      <c r="F14" s="31">
        <v>0</v>
      </c>
      <c r="G14" s="16"/>
      <c r="H14" s="31">
        <v>0</v>
      </c>
      <c r="I14" s="16"/>
      <c r="J14" s="31">
        <v>0</v>
      </c>
      <c r="K14" s="16"/>
      <c r="L14" s="31">
        <v>0</v>
      </c>
      <c r="M14" s="16"/>
      <c r="N14" s="31">
        <v>0</v>
      </c>
      <c r="O14" s="16"/>
      <c r="P14" s="31">
        <v>0</v>
      </c>
      <c r="Q14" s="16"/>
      <c r="R14" s="31">
        <v>0</v>
      </c>
      <c r="S14" s="16"/>
      <c r="T14" s="31">
        <v>20</v>
      </c>
      <c r="U14" s="16">
        <v>15</v>
      </c>
      <c r="V14" s="31">
        <v>0</v>
      </c>
      <c r="W14" s="16"/>
      <c r="X14" s="16">
        <v>0</v>
      </c>
      <c r="Y14" s="17"/>
      <c r="Z14" s="31">
        <v>0</v>
      </c>
      <c r="AA14" s="16"/>
      <c r="AB14" s="16">
        <v>0</v>
      </c>
      <c r="AC14" s="16">
        <v>0</v>
      </c>
      <c r="AD14" s="16">
        <f t="shared" si="0"/>
        <v>20</v>
      </c>
      <c r="AE14" s="16">
        <f t="shared" si="1"/>
        <v>15</v>
      </c>
      <c r="AG14" s="19">
        <f t="shared" si="2"/>
        <v>20</v>
      </c>
      <c r="AH14" s="19">
        <f t="shared" si="3"/>
        <v>15</v>
      </c>
      <c r="AI14" s="20">
        <f t="shared" si="4"/>
        <v>0</v>
      </c>
      <c r="AJ14" s="20">
        <f t="shared" si="5"/>
        <v>0</v>
      </c>
      <c r="AL14" s="49"/>
      <c r="AM14" s="49"/>
      <c r="AN14" s="50" t="s">
        <v>146</v>
      </c>
      <c r="AO14" s="48">
        <f>SUM(AG25)</f>
        <v>146000</v>
      </c>
    </row>
    <row r="15" spans="1:41" ht="12.75">
      <c r="A15" s="1"/>
      <c r="B15" s="1"/>
      <c r="C15" s="1"/>
      <c r="D15" s="1"/>
      <c r="E15" s="1" t="s">
        <v>27</v>
      </c>
      <c r="F15" s="31">
        <v>0</v>
      </c>
      <c r="G15" s="16"/>
      <c r="H15" s="31">
        <v>0</v>
      </c>
      <c r="I15" s="16"/>
      <c r="J15" s="31">
        <v>2600</v>
      </c>
      <c r="K15" s="16">
        <v>2500</v>
      </c>
      <c r="L15" s="31">
        <v>0</v>
      </c>
      <c r="M15" s="16"/>
      <c r="N15" s="31">
        <v>0</v>
      </c>
      <c r="O15" s="16"/>
      <c r="P15" s="31">
        <v>0</v>
      </c>
      <c r="Q15" s="16"/>
      <c r="R15" s="31">
        <v>0</v>
      </c>
      <c r="S15" s="16"/>
      <c r="T15" s="31">
        <v>4000</v>
      </c>
      <c r="U15" s="16">
        <v>2000</v>
      </c>
      <c r="V15" s="31">
        <v>1400</v>
      </c>
      <c r="W15" s="16"/>
      <c r="X15" s="16">
        <v>0</v>
      </c>
      <c r="Y15" s="17"/>
      <c r="Z15" s="31">
        <v>0</v>
      </c>
      <c r="AA15" s="16"/>
      <c r="AB15" s="16">
        <v>0</v>
      </c>
      <c r="AC15" s="16">
        <v>0</v>
      </c>
      <c r="AD15" s="16">
        <f t="shared" si="0"/>
        <v>8000</v>
      </c>
      <c r="AE15" s="16">
        <f t="shared" si="1"/>
        <v>4500</v>
      </c>
      <c r="AG15" s="19">
        <f t="shared" si="2"/>
        <v>8000</v>
      </c>
      <c r="AH15" s="19">
        <f t="shared" si="3"/>
        <v>4500</v>
      </c>
      <c r="AI15" s="20">
        <f t="shared" si="4"/>
        <v>0</v>
      </c>
      <c r="AJ15" s="20">
        <f t="shared" si="5"/>
        <v>0</v>
      </c>
      <c r="AL15" s="49"/>
      <c r="AM15" s="49"/>
      <c r="AN15" s="50" t="s">
        <v>147</v>
      </c>
      <c r="AO15" s="50">
        <f>SUM(AG26+AG28)</f>
        <v>15545</v>
      </c>
    </row>
    <row r="16" spans="1:41" ht="12.75">
      <c r="A16" s="1"/>
      <c r="B16" s="1"/>
      <c r="C16" s="1"/>
      <c r="D16" s="1"/>
      <c r="E16" s="1" t="s">
        <v>28</v>
      </c>
      <c r="F16" s="31">
        <v>0</v>
      </c>
      <c r="G16" s="16"/>
      <c r="H16" s="31">
        <v>0</v>
      </c>
      <c r="I16" s="16"/>
      <c r="J16" s="31">
        <v>0</v>
      </c>
      <c r="K16" s="16"/>
      <c r="L16" s="31">
        <v>0</v>
      </c>
      <c r="M16" s="16"/>
      <c r="N16" s="31">
        <v>0</v>
      </c>
      <c r="O16" s="16">
        <v>0</v>
      </c>
      <c r="P16" s="31">
        <v>0</v>
      </c>
      <c r="Q16" s="16"/>
      <c r="R16" s="31">
        <v>0</v>
      </c>
      <c r="S16" s="16"/>
      <c r="T16" s="31">
        <v>0</v>
      </c>
      <c r="U16" s="16"/>
      <c r="V16" s="31">
        <v>0</v>
      </c>
      <c r="W16" s="16"/>
      <c r="X16" s="16">
        <v>0</v>
      </c>
      <c r="Y16" s="17"/>
      <c r="Z16" s="31">
        <v>0</v>
      </c>
      <c r="AA16" s="16"/>
      <c r="AB16" s="16">
        <v>0</v>
      </c>
      <c r="AC16" s="16">
        <v>0</v>
      </c>
      <c r="AD16" s="16">
        <f t="shared" si="0"/>
        <v>0</v>
      </c>
      <c r="AE16" s="16">
        <f t="shared" si="1"/>
        <v>0</v>
      </c>
      <c r="AG16" s="19">
        <f t="shared" si="2"/>
        <v>0</v>
      </c>
      <c r="AH16" s="19">
        <f t="shared" si="3"/>
        <v>0</v>
      </c>
      <c r="AI16" s="20">
        <f t="shared" si="4"/>
        <v>0</v>
      </c>
      <c r="AJ16" s="20">
        <f t="shared" si="5"/>
        <v>0</v>
      </c>
      <c r="AL16" s="49"/>
      <c r="AM16" s="49"/>
      <c r="AN16" s="51"/>
      <c r="AO16" s="51"/>
    </row>
    <row r="17" spans="1:41" ht="12.75">
      <c r="A17" s="1"/>
      <c r="B17" s="1"/>
      <c r="C17" s="1"/>
      <c r="D17" s="1"/>
      <c r="E17" s="1" t="s">
        <v>29</v>
      </c>
      <c r="F17" s="31">
        <v>0</v>
      </c>
      <c r="G17" s="16"/>
      <c r="H17" s="31">
        <v>0</v>
      </c>
      <c r="I17" s="16"/>
      <c r="J17" s="31">
        <v>0</v>
      </c>
      <c r="K17" s="16"/>
      <c r="L17" s="31">
        <v>0</v>
      </c>
      <c r="M17" s="16"/>
      <c r="N17" s="31">
        <v>290000</v>
      </c>
      <c r="O17" s="16">
        <v>295000</v>
      </c>
      <c r="P17" s="31">
        <v>0</v>
      </c>
      <c r="Q17" s="16"/>
      <c r="R17" s="31">
        <v>0</v>
      </c>
      <c r="S17" s="16"/>
      <c r="T17" s="31">
        <v>0</v>
      </c>
      <c r="U17" s="16"/>
      <c r="V17" s="31">
        <v>0</v>
      </c>
      <c r="W17" s="16"/>
      <c r="X17" s="16">
        <v>0</v>
      </c>
      <c r="Y17" s="17"/>
      <c r="Z17" s="31">
        <v>0</v>
      </c>
      <c r="AA17" s="16"/>
      <c r="AB17" s="16">
        <v>0</v>
      </c>
      <c r="AC17" s="16">
        <v>0</v>
      </c>
      <c r="AD17" s="16">
        <f t="shared" si="0"/>
        <v>290000</v>
      </c>
      <c r="AE17" s="16">
        <f t="shared" si="1"/>
        <v>295000</v>
      </c>
      <c r="AG17" s="19">
        <f t="shared" si="2"/>
        <v>0</v>
      </c>
      <c r="AH17" s="19">
        <f t="shared" si="3"/>
        <v>0</v>
      </c>
      <c r="AI17" s="20">
        <f t="shared" si="4"/>
        <v>290000</v>
      </c>
      <c r="AJ17" s="20">
        <f t="shared" si="5"/>
        <v>295000</v>
      </c>
      <c r="AL17" s="49"/>
      <c r="AM17" s="49"/>
      <c r="AN17" s="51" t="s">
        <v>148</v>
      </c>
      <c r="AO17" s="50">
        <f>SUM(AO12:AO15)</f>
        <v>383292.15</v>
      </c>
    </row>
    <row r="18" spans="1:41" ht="12.75">
      <c r="A18" s="1"/>
      <c r="B18" s="1"/>
      <c r="C18" s="1"/>
      <c r="D18" s="1"/>
      <c r="E18" s="1" t="s">
        <v>30</v>
      </c>
      <c r="F18" s="31">
        <v>0</v>
      </c>
      <c r="G18" s="16"/>
      <c r="H18" s="31">
        <v>0</v>
      </c>
      <c r="I18" s="16"/>
      <c r="J18" s="31">
        <v>0</v>
      </c>
      <c r="K18" s="16"/>
      <c r="L18" s="31">
        <v>0</v>
      </c>
      <c r="M18" s="16"/>
      <c r="N18" s="31">
        <v>0</v>
      </c>
      <c r="O18" s="16"/>
      <c r="P18" s="31">
        <v>170000</v>
      </c>
      <c r="Q18" s="16">
        <v>180000</v>
      </c>
      <c r="R18" s="31">
        <v>0</v>
      </c>
      <c r="S18" s="16"/>
      <c r="T18" s="31">
        <v>0</v>
      </c>
      <c r="U18" s="16"/>
      <c r="V18" s="31">
        <v>0</v>
      </c>
      <c r="W18" s="16"/>
      <c r="X18" s="16">
        <v>0</v>
      </c>
      <c r="Y18" s="17"/>
      <c r="Z18" s="31">
        <v>0</v>
      </c>
      <c r="AA18" s="16"/>
      <c r="AB18" s="16">
        <v>0</v>
      </c>
      <c r="AC18" s="16">
        <v>0</v>
      </c>
      <c r="AD18" s="16">
        <f t="shared" si="0"/>
        <v>170000</v>
      </c>
      <c r="AE18" s="16">
        <f t="shared" si="1"/>
        <v>180000</v>
      </c>
      <c r="AG18" s="19">
        <f t="shared" si="2"/>
        <v>0</v>
      </c>
      <c r="AH18" s="19">
        <f t="shared" si="3"/>
        <v>0</v>
      </c>
      <c r="AI18" s="20">
        <f t="shared" si="4"/>
        <v>170000</v>
      </c>
      <c r="AJ18" s="20">
        <f t="shared" si="5"/>
        <v>180000</v>
      </c>
      <c r="AL18" s="49"/>
      <c r="AM18" s="49"/>
      <c r="AN18" s="51" t="s">
        <v>149</v>
      </c>
      <c r="AO18" s="50">
        <f>SUM(AG34)</f>
        <v>383292.15</v>
      </c>
    </row>
    <row r="19" spans="1:36" ht="12.75">
      <c r="A19" s="1"/>
      <c r="B19" s="1"/>
      <c r="C19" s="1"/>
      <c r="D19" s="1"/>
      <c r="E19" s="1" t="s">
        <v>31</v>
      </c>
      <c r="F19" s="31">
        <v>0</v>
      </c>
      <c r="G19" s="16"/>
      <c r="H19" s="31">
        <v>35000</v>
      </c>
      <c r="I19" s="16">
        <v>35500</v>
      </c>
      <c r="J19" s="31">
        <v>0</v>
      </c>
      <c r="K19" s="16"/>
      <c r="L19" s="31">
        <v>0</v>
      </c>
      <c r="M19" s="16"/>
      <c r="N19" s="31">
        <v>0</v>
      </c>
      <c r="O19" s="16"/>
      <c r="P19" s="31">
        <v>0</v>
      </c>
      <c r="Q19" s="16"/>
      <c r="R19" s="31">
        <v>0</v>
      </c>
      <c r="S19" s="16"/>
      <c r="T19" s="31">
        <v>0</v>
      </c>
      <c r="U19" s="16"/>
      <c r="V19" s="31">
        <v>0</v>
      </c>
      <c r="W19" s="16"/>
      <c r="X19" s="16">
        <v>0</v>
      </c>
      <c r="Y19" s="17"/>
      <c r="Z19" s="31">
        <v>0</v>
      </c>
      <c r="AA19" s="16"/>
      <c r="AB19" s="16">
        <v>0</v>
      </c>
      <c r="AC19" s="16">
        <v>0</v>
      </c>
      <c r="AD19" s="16">
        <f t="shared" si="0"/>
        <v>35000</v>
      </c>
      <c r="AE19" s="16">
        <f t="shared" si="1"/>
        <v>35500</v>
      </c>
      <c r="AG19" s="19">
        <f t="shared" si="2"/>
        <v>35000</v>
      </c>
      <c r="AH19" s="19">
        <f t="shared" si="3"/>
        <v>35500</v>
      </c>
      <c r="AI19" s="20">
        <f t="shared" si="4"/>
        <v>0</v>
      </c>
      <c r="AJ19" s="20">
        <f t="shared" si="5"/>
        <v>0</v>
      </c>
    </row>
    <row r="20" spans="1:36" ht="12.75">
      <c r="A20" s="1"/>
      <c r="B20" s="1"/>
      <c r="C20" s="1"/>
      <c r="D20" s="1"/>
      <c r="E20" s="1" t="s">
        <v>32</v>
      </c>
      <c r="F20" s="31">
        <v>0</v>
      </c>
      <c r="G20" s="16"/>
      <c r="H20" s="31">
        <v>0</v>
      </c>
      <c r="I20" s="16"/>
      <c r="J20" s="31">
        <v>0</v>
      </c>
      <c r="K20" s="16"/>
      <c r="L20" s="31">
        <v>0</v>
      </c>
      <c r="M20" s="16"/>
      <c r="N20" s="31">
        <v>0</v>
      </c>
      <c r="O20" s="16"/>
      <c r="P20" s="34">
        <v>20000</v>
      </c>
      <c r="Q20" s="16">
        <v>15000</v>
      </c>
      <c r="R20" s="31">
        <v>0</v>
      </c>
      <c r="S20" s="16"/>
      <c r="T20" s="31">
        <v>0</v>
      </c>
      <c r="U20" s="16"/>
      <c r="V20" s="31">
        <v>0</v>
      </c>
      <c r="W20" s="16"/>
      <c r="X20" s="16">
        <v>0</v>
      </c>
      <c r="Y20" s="17"/>
      <c r="Z20" s="31">
        <v>0</v>
      </c>
      <c r="AA20" s="16"/>
      <c r="AB20" s="16">
        <v>0</v>
      </c>
      <c r="AC20" s="16">
        <v>0</v>
      </c>
      <c r="AD20" s="16">
        <f t="shared" si="0"/>
        <v>20000</v>
      </c>
      <c r="AE20" s="16">
        <f t="shared" si="1"/>
        <v>15000</v>
      </c>
      <c r="AG20" s="19">
        <f t="shared" si="2"/>
        <v>0</v>
      </c>
      <c r="AH20" s="19">
        <f t="shared" si="3"/>
        <v>0</v>
      </c>
      <c r="AI20" s="20">
        <f t="shared" si="4"/>
        <v>20000</v>
      </c>
      <c r="AJ20" s="20">
        <f t="shared" si="5"/>
        <v>15000</v>
      </c>
    </row>
    <row r="21" spans="1:36" ht="12.75">
      <c r="A21" s="1"/>
      <c r="B21" s="1"/>
      <c r="C21" s="1"/>
      <c r="D21" s="1"/>
      <c r="E21" s="1" t="s">
        <v>33</v>
      </c>
      <c r="F21" s="31">
        <v>0</v>
      </c>
      <c r="G21" s="16"/>
      <c r="H21" s="31">
        <v>0</v>
      </c>
      <c r="I21" s="16"/>
      <c r="J21" s="31">
        <v>0</v>
      </c>
      <c r="K21" s="16"/>
      <c r="L21" s="31">
        <v>0</v>
      </c>
      <c r="M21" s="16"/>
      <c r="N21" s="31">
        <v>3500</v>
      </c>
      <c r="O21" s="16">
        <v>5000</v>
      </c>
      <c r="P21" s="31">
        <v>0</v>
      </c>
      <c r="Q21" s="16"/>
      <c r="R21" s="31">
        <v>0</v>
      </c>
      <c r="S21" s="16"/>
      <c r="T21" s="31">
        <v>0</v>
      </c>
      <c r="U21" s="16"/>
      <c r="V21" s="31">
        <v>0</v>
      </c>
      <c r="W21" s="16"/>
      <c r="X21" s="16">
        <v>0</v>
      </c>
      <c r="Y21" s="17"/>
      <c r="Z21" s="31">
        <v>0</v>
      </c>
      <c r="AA21" s="16"/>
      <c r="AB21" s="16">
        <v>0</v>
      </c>
      <c r="AC21" s="16">
        <v>0</v>
      </c>
      <c r="AD21" s="16">
        <f t="shared" si="0"/>
        <v>3500</v>
      </c>
      <c r="AE21" s="16">
        <f t="shared" si="1"/>
        <v>5000</v>
      </c>
      <c r="AG21" s="19">
        <f t="shared" si="2"/>
        <v>0</v>
      </c>
      <c r="AH21" s="19">
        <f t="shared" si="3"/>
        <v>0</v>
      </c>
      <c r="AI21" s="20">
        <f t="shared" si="4"/>
        <v>3500</v>
      </c>
      <c r="AJ21" s="20">
        <f t="shared" si="5"/>
        <v>5000</v>
      </c>
    </row>
    <row r="22" spans="1:41" ht="12.75">
      <c r="A22" s="1"/>
      <c r="B22" s="1"/>
      <c r="C22" s="1"/>
      <c r="D22" s="1"/>
      <c r="E22" s="1" t="s">
        <v>34</v>
      </c>
      <c r="F22" s="31">
        <v>0</v>
      </c>
      <c r="G22" s="16"/>
      <c r="H22" s="31">
        <v>0</v>
      </c>
      <c r="I22" s="16"/>
      <c r="J22" s="31">
        <v>0</v>
      </c>
      <c r="K22" s="16"/>
      <c r="L22" s="31">
        <v>0</v>
      </c>
      <c r="M22" s="16"/>
      <c r="N22" s="31">
        <v>1100</v>
      </c>
      <c r="O22" s="16">
        <v>1300</v>
      </c>
      <c r="P22" s="31">
        <v>0</v>
      </c>
      <c r="Q22" s="16"/>
      <c r="R22" s="31">
        <v>0</v>
      </c>
      <c r="S22" s="16"/>
      <c r="T22" s="31">
        <v>0</v>
      </c>
      <c r="U22" s="16"/>
      <c r="V22" s="31">
        <v>0</v>
      </c>
      <c r="W22" s="16"/>
      <c r="X22" s="16">
        <v>0</v>
      </c>
      <c r="Y22" s="17"/>
      <c r="Z22" s="31">
        <v>0</v>
      </c>
      <c r="AA22" s="16"/>
      <c r="AB22" s="16">
        <v>0</v>
      </c>
      <c r="AC22" s="16">
        <v>0</v>
      </c>
      <c r="AD22" s="16">
        <f t="shared" si="0"/>
        <v>1100</v>
      </c>
      <c r="AE22" s="16">
        <f t="shared" si="1"/>
        <v>1300</v>
      </c>
      <c r="AG22" s="19">
        <f t="shared" si="2"/>
        <v>0</v>
      </c>
      <c r="AH22" s="19">
        <f t="shared" si="3"/>
        <v>0</v>
      </c>
      <c r="AI22" s="20">
        <f t="shared" si="4"/>
        <v>1100</v>
      </c>
      <c r="AJ22" s="20">
        <f t="shared" si="5"/>
        <v>1300</v>
      </c>
      <c r="AM22" s="60" t="s">
        <v>150</v>
      </c>
      <c r="AN22" s="61"/>
      <c r="AO22" s="62"/>
    </row>
    <row r="23" spans="1:36" ht="12.75">
      <c r="A23" s="1"/>
      <c r="B23" s="1"/>
      <c r="C23" s="1"/>
      <c r="D23" s="1"/>
      <c r="E23" s="1" t="s">
        <v>35</v>
      </c>
      <c r="F23" s="31">
        <v>0</v>
      </c>
      <c r="G23" s="16"/>
      <c r="H23" s="31">
        <v>0</v>
      </c>
      <c r="I23" s="16"/>
      <c r="J23" s="31">
        <v>0</v>
      </c>
      <c r="K23" s="16"/>
      <c r="L23" s="31">
        <v>0</v>
      </c>
      <c r="M23" s="16"/>
      <c r="N23" s="31">
        <v>1000</v>
      </c>
      <c r="O23" s="16">
        <v>1350</v>
      </c>
      <c r="P23" s="31">
        <v>0</v>
      </c>
      <c r="Q23" s="16"/>
      <c r="R23" s="31">
        <v>0</v>
      </c>
      <c r="S23" s="16"/>
      <c r="T23" s="31">
        <v>0</v>
      </c>
      <c r="U23" s="16"/>
      <c r="V23" s="31">
        <v>0</v>
      </c>
      <c r="W23" s="16"/>
      <c r="X23" s="16">
        <v>0</v>
      </c>
      <c r="Y23" s="17"/>
      <c r="Z23" s="31">
        <v>0</v>
      </c>
      <c r="AA23" s="16"/>
      <c r="AB23" s="16">
        <v>0</v>
      </c>
      <c r="AC23" s="16">
        <v>0</v>
      </c>
      <c r="AD23" s="16">
        <f t="shared" si="0"/>
        <v>1000</v>
      </c>
      <c r="AE23" s="16">
        <f t="shared" si="1"/>
        <v>1350</v>
      </c>
      <c r="AG23" s="19">
        <f t="shared" si="2"/>
        <v>0</v>
      </c>
      <c r="AH23" s="19">
        <f t="shared" si="3"/>
        <v>0</v>
      </c>
      <c r="AI23" s="20">
        <f t="shared" si="4"/>
        <v>1000</v>
      </c>
      <c r="AJ23" s="20">
        <f t="shared" si="5"/>
        <v>1350</v>
      </c>
    </row>
    <row r="24" spans="1:41" ht="12.75">
      <c r="A24" s="1"/>
      <c r="B24" s="1"/>
      <c r="C24" s="1"/>
      <c r="D24" s="1"/>
      <c r="E24" s="1" t="s">
        <v>36</v>
      </c>
      <c r="F24" s="31">
        <v>0</v>
      </c>
      <c r="G24" s="16"/>
      <c r="H24" s="31">
        <v>0</v>
      </c>
      <c r="I24" s="16"/>
      <c r="J24" s="31">
        <v>0</v>
      </c>
      <c r="K24" s="16"/>
      <c r="L24" s="31">
        <v>0</v>
      </c>
      <c r="M24" s="16"/>
      <c r="N24" s="31">
        <v>0</v>
      </c>
      <c r="O24" s="16">
        <v>0</v>
      </c>
      <c r="P24" s="31">
        <v>0</v>
      </c>
      <c r="Q24" s="16"/>
      <c r="R24" s="31">
        <v>0</v>
      </c>
      <c r="S24" s="16"/>
      <c r="T24" s="31">
        <v>0</v>
      </c>
      <c r="U24" s="16"/>
      <c r="V24" s="31">
        <v>0</v>
      </c>
      <c r="W24" s="16"/>
      <c r="X24" s="16">
        <v>0</v>
      </c>
      <c r="Y24" s="17"/>
      <c r="Z24" s="31">
        <v>0</v>
      </c>
      <c r="AA24" s="16"/>
      <c r="AB24" s="16">
        <v>0</v>
      </c>
      <c r="AC24" s="16">
        <v>0</v>
      </c>
      <c r="AD24" s="16">
        <f t="shared" si="0"/>
        <v>0</v>
      </c>
      <c r="AE24" s="16">
        <f t="shared" si="1"/>
        <v>0</v>
      </c>
      <c r="AG24" s="19">
        <f t="shared" si="2"/>
        <v>0</v>
      </c>
      <c r="AH24" s="19">
        <f t="shared" si="3"/>
        <v>0</v>
      </c>
      <c r="AI24" s="20">
        <f t="shared" si="4"/>
        <v>0</v>
      </c>
      <c r="AJ24" s="20">
        <f t="shared" si="5"/>
        <v>0</v>
      </c>
      <c r="AN24" s="52" t="s">
        <v>151</v>
      </c>
      <c r="AO24" s="48">
        <f>SUM(AI17)</f>
        <v>290000</v>
      </c>
    </row>
    <row r="25" spans="1:41" ht="12.75">
      <c r="A25" s="1"/>
      <c r="B25" s="1"/>
      <c r="C25" s="1"/>
      <c r="D25" s="1"/>
      <c r="E25" s="1" t="s">
        <v>37</v>
      </c>
      <c r="F25" s="31">
        <v>0</v>
      </c>
      <c r="G25" s="16"/>
      <c r="H25" s="31">
        <v>0</v>
      </c>
      <c r="I25" s="16"/>
      <c r="J25" s="31">
        <v>0</v>
      </c>
      <c r="K25" s="16"/>
      <c r="L25" s="31">
        <v>0</v>
      </c>
      <c r="M25" s="16"/>
      <c r="N25" s="31">
        <v>0</v>
      </c>
      <c r="O25" s="16"/>
      <c r="P25" s="31">
        <v>0</v>
      </c>
      <c r="Q25" s="16"/>
      <c r="R25" s="31">
        <v>0</v>
      </c>
      <c r="S25" s="16"/>
      <c r="T25" s="31">
        <v>0</v>
      </c>
      <c r="U25" s="16"/>
      <c r="V25" s="31">
        <v>0</v>
      </c>
      <c r="W25" s="16"/>
      <c r="X25" s="16">
        <v>0</v>
      </c>
      <c r="Y25" s="17"/>
      <c r="Z25" s="31">
        <v>146000</v>
      </c>
      <c r="AA25" s="16">
        <v>146000</v>
      </c>
      <c r="AB25" s="16">
        <v>0</v>
      </c>
      <c r="AC25" s="16">
        <v>0</v>
      </c>
      <c r="AD25" s="16">
        <f t="shared" si="0"/>
        <v>146000</v>
      </c>
      <c r="AE25" s="16">
        <f t="shared" si="1"/>
        <v>146000</v>
      </c>
      <c r="AG25" s="19">
        <f t="shared" si="2"/>
        <v>146000</v>
      </c>
      <c r="AH25" s="19">
        <f t="shared" si="3"/>
        <v>146000</v>
      </c>
      <c r="AI25" s="20">
        <f t="shared" si="4"/>
        <v>0</v>
      </c>
      <c r="AJ25" s="20">
        <f t="shared" si="5"/>
        <v>0</v>
      </c>
      <c r="AN25" s="52" t="s">
        <v>152</v>
      </c>
      <c r="AO25" s="48">
        <f>SUM(AI18)</f>
        <v>170000</v>
      </c>
    </row>
    <row r="26" spans="1:41" ht="12.75">
      <c r="A26" s="1"/>
      <c r="B26" s="1"/>
      <c r="C26" s="1"/>
      <c r="D26" s="1"/>
      <c r="E26" s="1" t="s">
        <v>38</v>
      </c>
      <c r="F26" s="31">
        <v>0</v>
      </c>
      <c r="G26" s="16"/>
      <c r="H26" s="31">
        <v>0</v>
      </c>
      <c r="I26" s="16"/>
      <c r="J26" s="31">
        <v>0</v>
      </c>
      <c r="K26" s="16"/>
      <c r="L26" s="31">
        <v>0</v>
      </c>
      <c r="M26" s="16"/>
      <c r="N26" s="31">
        <v>0</v>
      </c>
      <c r="O26" s="16"/>
      <c r="P26" s="31">
        <v>0</v>
      </c>
      <c r="Q26" s="16"/>
      <c r="R26" s="31">
        <v>0</v>
      </c>
      <c r="S26" s="16"/>
      <c r="T26" s="31">
        <v>0</v>
      </c>
      <c r="U26" s="16"/>
      <c r="V26" s="31">
        <v>0</v>
      </c>
      <c r="W26" s="16"/>
      <c r="X26" s="16">
        <v>0</v>
      </c>
      <c r="Y26" s="17"/>
      <c r="Z26" s="34">
        <v>15000</v>
      </c>
      <c r="AA26" s="16">
        <v>15000</v>
      </c>
      <c r="AB26" s="16">
        <v>0</v>
      </c>
      <c r="AC26" s="16">
        <v>0</v>
      </c>
      <c r="AD26" s="16">
        <f t="shared" si="0"/>
        <v>15000</v>
      </c>
      <c r="AE26" s="16">
        <f t="shared" si="1"/>
        <v>15000</v>
      </c>
      <c r="AG26" s="19">
        <f t="shared" si="2"/>
        <v>15000</v>
      </c>
      <c r="AH26" s="19">
        <f t="shared" si="3"/>
        <v>15000</v>
      </c>
      <c r="AI26" s="20">
        <f t="shared" si="4"/>
        <v>0</v>
      </c>
      <c r="AJ26" s="20">
        <f t="shared" si="5"/>
        <v>0</v>
      </c>
      <c r="AN26" s="52" t="s">
        <v>153</v>
      </c>
      <c r="AO26" s="48">
        <f>SUM(AI20+AI28)</f>
        <v>20190</v>
      </c>
    </row>
    <row r="27" spans="1:41" ht="12.75">
      <c r="A27" s="1"/>
      <c r="B27" s="1"/>
      <c r="C27" s="1"/>
      <c r="D27" s="1"/>
      <c r="E27" s="1" t="s">
        <v>39</v>
      </c>
      <c r="F27" s="31">
        <v>0</v>
      </c>
      <c r="G27" s="16"/>
      <c r="H27" s="31">
        <v>0</v>
      </c>
      <c r="I27" s="16"/>
      <c r="J27" s="31">
        <v>2500</v>
      </c>
      <c r="K27" s="16">
        <v>2000</v>
      </c>
      <c r="L27" s="31">
        <v>0</v>
      </c>
      <c r="M27" s="16"/>
      <c r="N27" s="31">
        <v>0</v>
      </c>
      <c r="O27" s="16"/>
      <c r="P27" s="31">
        <v>0</v>
      </c>
      <c r="Q27" s="16"/>
      <c r="R27" s="31">
        <v>0</v>
      </c>
      <c r="S27" s="16"/>
      <c r="T27" s="31">
        <v>0</v>
      </c>
      <c r="U27" s="16"/>
      <c r="V27" s="31">
        <v>0</v>
      </c>
      <c r="W27" s="16">
        <v>6000</v>
      </c>
      <c r="X27" s="16">
        <v>0</v>
      </c>
      <c r="Y27" s="17"/>
      <c r="Z27" s="31">
        <v>0</v>
      </c>
      <c r="AA27" s="16"/>
      <c r="AB27" s="16">
        <v>0</v>
      </c>
      <c r="AC27" s="16">
        <v>0</v>
      </c>
      <c r="AD27" s="16">
        <f t="shared" si="0"/>
        <v>2500</v>
      </c>
      <c r="AE27" s="16">
        <f t="shared" si="1"/>
        <v>8000</v>
      </c>
      <c r="AG27" s="19">
        <f t="shared" si="2"/>
        <v>2500</v>
      </c>
      <c r="AH27" s="19">
        <f t="shared" si="3"/>
        <v>8000</v>
      </c>
      <c r="AI27" s="20">
        <f t="shared" si="4"/>
        <v>0</v>
      </c>
      <c r="AJ27" s="20">
        <f t="shared" si="5"/>
        <v>0</v>
      </c>
      <c r="AN27" s="52" t="s">
        <v>154</v>
      </c>
      <c r="AO27" s="48">
        <f>SUM(AI34-AI28-AI20-AI18-AI17)</f>
        <v>5600</v>
      </c>
    </row>
    <row r="28" spans="1:36" ht="12.75">
      <c r="A28" s="1"/>
      <c r="B28" s="1"/>
      <c r="C28" s="1"/>
      <c r="D28" s="1"/>
      <c r="E28" s="1" t="s">
        <v>40</v>
      </c>
      <c r="F28" s="31">
        <v>480</v>
      </c>
      <c r="G28" s="16">
        <v>480</v>
      </c>
      <c r="H28" s="31">
        <v>0</v>
      </c>
      <c r="I28" s="16"/>
      <c r="J28" s="31">
        <v>0</v>
      </c>
      <c r="K28" s="16"/>
      <c r="L28" s="31">
        <v>0</v>
      </c>
      <c r="M28" s="16"/>
      <c r="N28" s="31">
        <v>90</v>
      </c>
      <c r="O28" s="16">
        <v>13</v>
      </c>
      <c r="P28" s="31">
        <v>100</v>
      </c>
      <c r="Q28" s="16">
        <v>95</v>
      </c>
      <c r="R28" s="31">
        <v>0</v>
      </c>
      <c r="S28" s="16"/>
      <c r="T28" s="31">
        <v>0</v>
      </c>
      <c r="U28" s="16"/>
      <c r="V28" s="31">
        <v>0</v>
      </c>
      <c r="W28" s="16"/>
      <c r="X28" s="16">
        <v>0</v>
      </c>
      <c r="Y28" s="17"/>
      <c r="Z28" s="31">
        <v>65</v>
      </c>
      <c r="AA28" s="16">
        <v>105.64</v>
      </c>
      <c r="AB28" s="16">
        <v>0</v>
      </c>
      <c r="AC28" s="16">
        <v>0</v>
      </c>
      <c r="AD28" s="16">
        <f t="shared" si="0"/>
        <v>735</v>
      </c>
      <c r="AE28" s="16">
        <f t="shared" si="1"/>
        <v>693.64</v>
      </c>
      <c r="AG28" s="19">
        <f t="shared" si="2"/>
        <v>545</v>
      </c>
      <c r="AH28" s="19">
        <f t="shared" si="3"/>
        <v>585.64</v>
      </c>
      <c r="AI28" s="20">
        <f t="shared" si="4"/>
        <v>190</v>
      </c>
      <c r="AJ28" s="20">
        <f t="shared" si="5"/>
        <v>108</v>
      </c>
    </row>
    <row r="29" spans="1:41" ht="12.75">
      <c r="A29" s="1"/>
      <c r="B29" s="1"/>
      <c r="C29" s="1"/>
      <c r="D29" s="1"/>
      <c r="E29" s="1" t="s">
        <v>41</v>
      </c>
      <c r="F29" s="31">
        <v>100</v>
      </c>
      <c r="G29" s="16">
        <v>88.53</v>
      </c>
      <c r="H29" s="31">
        <v>0</v>
      </c>
      <c r="I29" s="16"/>
      <c r="J29" s="31">
        <v>0</v>
      </c>
      <c r="K29" s="16"/>
      <c r="L29" s="31">
        <v>0</v>
      </c>
      <c r="M29" s="16"/>
      <c r="N29" s="31">
        <v>0</v>
      </c>
      <c r="O29" s="16"/>
      <c r="P29" s="31">
        <v>0</v>
      </c>
      <c r="Q29" s="16"/>
      <c r="R29" s="31">
        <v>0</v>
      </c>
      <c r="S29" s="16"/>
      <c r="T29" s="31">
        <v>0</v>
      </c>
      <c r="U29" s="16">
        <v>0</v>
      </c>
      <c r="V29" s="31">
        <v>0</v>
      </c>
      <c r="W29" s="16"/>
      <c r="X29" s="16">
        <v>0</v>
      </c>
      <c r="Y29" s="17"/>
      <c r="Z29" s="31">
        <v>0</v>
      </c>
      <c r="AA29" s="16"/>
      <c r="AB29" s="16">
        <v>0</v>
      </c>
      <c r="AC29" s="16">
        <v>0</v>
      </c>
      <c r="AD29" s="16">
        <f t="shared" si="0"/>
        <v>100</v>
      </c>
      <c r="AE29" s="16">
        <f t="shared" si="1"/>
        <v>88.53</v>
      </c>
      <c r="AG29" s="19">
        <f t="shared" si="2"/>
        <v>100</v>
      </c>
      <c r="AH29" s="19">
        <f t="shared" si="3"/>
        <v>88.53</v>
      </c>
      <c r="AI29" s="20">
        <f t="shared" si="4"/>
        <v>0</v>
      </c>
      <c r="AJ29" s="20">
        <f t="shared" si="5"/>
        <v>0</v>
      </c>
      <c r="AN29" s="51" t="s">
        <v>155</v>
      </c>
      <c r="AO29" s="48">
        <f>SUM(AO24:AO27)</f>
        <v>485790</v>
      </c>
    </row>
    <row r="30" spans="1:41" ht="12.75">
      <c r="A30" s="1"/>
      <c r="B30" s="1"/>
      <c r="C30" s="1"/>
      <c r="D30" s="1"/>
      <c r="E30" s="1" t="s">
        <v>42</v>
      </c>
      <c r="F30" s="31">
        <v>0</v>
      </c>
      <c r="G30" s="16"/>
      <c r="H30" s="31">
        <v>0</v>
      </c>
      <c r="I30" s="16"/>
      <c r="J30" s="31">
        <v>0</v>
      </c>
      <c r="K30" s="16">
        <v>170</v>
      </c>
      <c r="L30" s="31">
        <v>0</v>
      </c>
      <c r="M30" s="16"/>
      <c r="N30" s="31">
        <v>0</v>
      </c>
      <c r="O30" s="16"/>
      <c r="P30" s="31">
        <v>0</v>
      </c>
      <c r="Q30" s="16"/>
      <c r="R30" s="31">
        <v>0</v>
      </c>
      <c r="S30" s="16"/>
      <c r="T30" s="31">
        <v>0</v>
      </c>
      <c r="U30" s="16">
        <v>500</v>
      </c>
      <c r="V30" s="31">
        <v>0</v>
      </c>
      <c r="W30" s="16"/>
      <c r="X30" s="16">
        <v>0</v>
      </c>
      <c r="Y30" s="17"/>
      <c r="Z30" s="31">
        <v>0</v>
      </c>
      <c r="AA30" s="16"/>
      <c r="AB30" s="16">
        <v>0</v>
      </c>
      <c r="AC30" s="16">
        <v>0</v>
      </c>
      <c r="AD30" s="16">
        <f t="shared" si="0"/>
        <v>0</v>
      </c>
      <c r="AE30" s="16">
        <f t="shared" si="1"/>
        <v>670</v>
      </c>
      <c r="AG30" s="19">
        <f t="shared" si="2"/>
        <v>0</v>
      </c>
      <c r="AH30" s="19">
        <f t="shared" si="3"/>
        <v>670</v>
      </c>
      <c r="AI30" s="20">
        <f t="shared" si="4"/>
        <v>0</v>
      </c>
      <c r="AJ30" s="20">
        <f t="shared" si="5"/>
        <v>0</v>
      </c>
      <c r="AN30" s="51" t="s">
        <v>149</v>
      </c>
      <c r="AO30" s="48">
        <f>SUM(AI34)</f>
        <v>485790</v>
      </c>
    </row>
    <row r="31" spans="1:36" ht="12.75">
      <c r="A31" s="1"/>
      <c r="B31" s="1"/>
      <c r="C31" s="1"/>
      <c r="D31" s="1"/>
      <c r="E31" s="1" t="s">
        <v>43</v>
      </c>
      <c r="F31" s="31">
        <v>0</v>
      </c>
      <c r="G31" s="16"/>
      <c r="H31" s="31">
        <v>0</v>
      </c>
      <c r="I31" s="16"/>
      <c r="J31" s="31">
        <v>0</v>
      </c>
      <c r="K31" s="16"/>
      <c r="L31" s="31">
        <v>0</v>
      </c>
      <c r="M31" s="16"/>
      <c r="N31" s="31">
        <v>0</v>
      </c>
      <c r="O31" s="16"/>
      <c r="P31" s="31">
        <v>0</v>
      </c>
      <c r="Q31" s="16"/>
      <c r="R31" s="31">
        <v>0</v>
      </c>
      <c r="S31" s="16"/>
      <c r="T31" s="31">
        <v>200</v>
      </c>
      <c r="U31" s="16">
        <v>200</v>
      </c>
      <c r="V31" s="31">
        <v>0</v>
      </c>
      <c r="W31" s="16"/>
      <c r="X31" s="16">
        <v>0</v>
      </c>
      <c r="Y31" s="17"/>
      <c r="Z31" s="31">
        <v>0</v>
      </c>
      <c r="AA31" s="16"/>
      <c r="AB31" s="16">
        <v>0</v>
      </c>
      <c r="AC31" s="16">
        <v>0</v>
      </c>
      <c r="AD31" s="16">
        <f t="shared" si="0"/>
        <v>200</v>
      </c>
      <c r="AE31" s="16">
        <f t="shared" si="1"/>
        <v>200</v>
      </c>
      <c r="AG31" s="19">
        <f t="shared" si="2"/>
        <v>200</v>
      </c>
      <c r="AH31" s="19">
        <f t="shared" si="3"/>
        <v>200</v>
      </c>
      <c r="AI31" s="20">
        <f t="shared" si="4"/>
        <v>0</v>
      </c>
      <c r="AJ31" s="20">
        <f t="shared" si="5"/>
        <v>0</v>
      </c>
    </row>
    <row r="32" spans="1:36" ht="12.75">
      <c r="A32" s="1"/>
      <c r="B32" s="1"/>
      <c r="C32" s="1"/>
      <c r="D32" s="1"/>
      <c r="E32" s="1" t="s">
        <v>44</v>
      </c>
      <c r="F32" s="31">
        <v>0</v>
      </c>
      <c r="G32" s="16"/>
      <c r="H32" s="31">
        <v>0</v>
      </c>
      <c r="I32" s="16"/>
      <c r="J32" s="31">
        <v>0</v>
      </c>
      <c r="K32" s="16"/>
      <c r="L32" s="31">
        <v>0</v>
      </c>
      <c r="M32" s="16"/>
      <c r="N32" s="31">
        <v>0</v>
      </c>
      <c r="O32" s="16"/>
      <c r="P32" s="31">
        <v>0</v>
      </c>
      <c r="Q32" s="16"/>
      <c r="R32" s="31">
        <v>0</v>
      </c>
      <c r="S32" s="16"/>
      <c r="T32" s="31">
        <v>0</v>
      </c>
      <c r="U32" s="16"/>
      <c r="V32" s="31">
        <v>550</v>
      </c>
      <c r="W32" s="16"/>
      <c r="X32" s="16">
        <v>0</v>
      </c>
      <c r="Y32" s="17"/>
      <c r="Z32" s="31">
        <v>0</v>
      </c>
      <c r="AA32" s="16"/>
      <c r="AB32" s="16">
        <v>0</v>
      </c>
      <c r="AC32" s="16">
        <v>0</v>
      </c>
      <c r="AD32" s="16">
        <f t="shared" si="0"/>
        <v>550</v>
      </c>
      <c r="AE32" s="16">
        <f t="shared" si="1"/>
        <v>0</v>
      </c>
      <c r="AG32" s="19">
        <f t="shared" si="2"/>
        <v>550</v>
      </c>
      <c r="AH32" s="19">
        <f t="shared" si="3"/>
        <v>0</v>
      </c>
      <c r="AI32" s="20">
        <f t="shared" si="4"/>
        <v>0</v>
      </c>
      <c r="AJ32" s="20">
        <f t="shared" si="5"/>
        <v>0</v>
      </c>
    </row>
    <row r="33" spans="1:41" ht="13.5" thickBot="1">
      <c r="A33" s="1"/>
      <c r="B33" s="1"/>
      <c r="C33" s="1"/>
      <c r="D33" s="1"/>
      <c r="E33" s="1" t="s">
        <v>45</v>
      </c>
      <c r="F33" s="32">
        <v>0</v>
      </c>
      <c r="G33" s="22"/>
      <c r="H33" s="32">
        <v>10000</v>
      </c>
      <c r="I33" s="22">
        <v>9000</v>
      </c>
      <c r="J33" s="32">
        <v>0</v>
      </c>
      <c r="K33" s="22"/>
      <c r="L33" s="32">
        <v>0</v>
      </c>
      <c r="M33" s="22"/>
      <c r="N33" s="32">
        <v>0</v>
      </c>
      <c r="O33" s="22"/>
      <c r="P33" s="32">
        <v>0</v>
      </c>
      <c r="Q33" s="22"/>
      <c r="R33" s="32">
        <v>0</v>
      </c>
      <c r="S33" s="22"/>
      <c r="T33" s="32">
        <v>0</v>
      </c>
      <c r="U33" s="22"/>
      <c r="V33" s="32">
        <v>0</v>
      </c>
      <c r="W33" s="22"/>
      <c r="X33" s="22">
        <v>0</v>
      </c>
      <c r="Y33" s="17"/>
      <c r="Z33" s="32">
        <v>0</v>
      </c>
      <c r="AA33" s="22"/>
      <c r="AB33" s="22">
        <v>0</v>
      </c>
      <c r="AC33" s="22">
        <v>0</v>
      </c>
      <c r="AD33" s="22">
        <f t="shared" si="0"/>
        <v>10000</v>
      </c>
      <c r="AE33" s="22">
        <f t="shared" si="1"/>
        <v>9000</v>
      </c>
      <c r="AG33" s="19">
        <f t="shared" si="2"/>
        <v>10000</v>
      </c>
      <c r="AH33" s="19">
        <f t="shared" si="3"/>
        <v>9000</v>
      </c>
      <c r="AI33" s="20">
        <f t="shared" si="4"/>
        <v>0</v>
      </c>
      <c r="AJ33" s="20">
        <f t="shared" si="5"/>
        <v>0</v>
      </c>
      <c r="AM33" s="57" t="s">
        <v>156</v>
      </c>
      <c r="AN33" s="58"/>
      <c r="AO33" s="59"/>
    </row>
    <row r="34" spans="1:37" ht="12.75">
      <c r="A34" s="1"/>
      <c r="B34" s="1"/>
      <c r="C34" s="1"/>
      <c r="D34" s="1" t="s">
        <v>46</v>
      </c>
      <c r="E34" s="1"/>
      <c r="F34" s="31">
        <f aca="true" t="shared" si="6" ref="F34:X34">ROUND(SUM(F4:F33),5)</f>
        <v>42620</v>
      </c>
      <c r="G34" s="16">
        <f t="shared" si="6"/>
        <v>42608.53</v>
      </c>
      <c r="H34" s="31">
        <f>ROUND(SUM(H4:H33),5)</f>
        <v>76000</v>
      </c>
      <c r="I34" s="16">
        <f t="shared" si="6"/>
        <v>75500</v>
      </c>
      <c r="J34" s="31">
        <f t="shared" si="6"/>
        <v>41100</v>
      </c>
      <c r="K34" s="16">
        <f t="shared" si="6"/>
        <v>40670</v>
      </c>
      <c r="L34" s="31">
        <f t="shared" si="6"/>
        <v>18500</v>
      </c>
      <c r="M34" s="16">
        <f t="shared" si="6"/>
        <v>18500</v>
      </c>
      <c r="N34" s="31">
        <f t="shared" si="6"/>
        <v>295690</v>
      </c>
      <c r="O34" s="16">
        <f t="shared" si="6"/>
        <v>302663</v>
      </c>
      <c r="P34" s="31">
        <f t="shared" si="6"/>
        <v>190100</v>
      </c>
      <c r="Q34" s="16">
        <f t="shared" si="6"/>
        <v>195095</v>
      </c>
      <c r="R34" s="31">
        <f t="shared" si="6"/>
        <v>6100</v>
      </c>
      <c r="S34" s="16">
        <f t="shared" si="6"/>
        <v>3500</v>
      </c>
      <c r="T34" s="31">
        <f t="shared" si="6"/>
        <v>32457.15</v>
      </c>
      <c r="U34" s="16">
        <f t="shared" si="6"/>
        <v>30842</v>
      </c>
      <c r="V34" s="31">
        <f t="shared" si="6"/>
        <v>5450</v>
      </c>
      <c r="W34" s="16">
        <f t="shared" si="6"/>
        <v>8482.22</v>
      </c>
      <c r="X34" s="16">
        <f t="shared" si="6"/>
        <v>0</v>
      </c>
      <c r="Y34" s="17"/>
      <c r="Z34" s="31">
        <f>ROUND(SUM(Z4:Z33),5)</f>
        <v>161065</v>
      </c>
      <c r="AA34" s="16">
        <f>ROUND(SUM(AA4:AA33),5)</f>
        <v>161105.64</v>
      </c>
      <c r="AB34" s="16">
        <f>ROUND(SUM(AB4:AB33),5)</f>
        <v>0</v>
      </c>
      <c r="AC34" s="16">
        <f>ROUND(SUM(AC4:AC33),5)</f>
        <v>0</v>
      </c>
      <c r="AD34" s="16">
        <f t="shared" si="0"/>
        <v>869082.15</v>
      </c>
      <c r="AE34" s="16">
        <f t="shared" si="1"/>
        <v>878966.39</v>
      </c>
      <c r="AF34" s="38"/>
      <c r="AG34" s="36">
        <f t="shared" si="2"/>
        <v>383292.15</v>
      </c>
      <c r="AH34" s="36">
        <f t="shared" si="3"/>
        <v>381208.39</v>
      </c>
      <c r="AI34" s="37">
        <f t="shared" si="4"/>
        <v>485790</v>
      </c>
      <c r="AJ34" s="37">
        <f t="shared" si="5"/>
        <v>497758</v>
      </c>
      <c r="AK34" s="38"/>
    </row>
    <row r="35" spans="1:41" ht="12.75">
      <c r="A35" s="1"/>
      <c r="B35" s="1"/>
      <c r="C35" s="1"/>
      <c r="D35" s="1" t="s">
        <v>47</v>
      </c>
      <c r="E35" s="1"/>
      <c r="F35" s="31"/>
      <c r="G35" s="16"/>
      <c r="H35" s="31"/>
      <c r="I35" s="16"/>
      <c r="J35" s="31"/>
      <c r="K35" s="16"/>
      <c r="L35" s="31"/>
      <c r="M35" s="16"/>
      <c r="N35" s="31"/>
      <c r="O35" s="16"/>
      <c r="P35" s="31"/>
      <c r="Q35" s="16"/>
      <c r="R35" s="31"/>
      <c r="S35" s="16"/>
      <c r="T35" s="31"/>
      <c r="U35" s="16"/>
      <c r="V35" s="31"/>
      <c r="W35" s="16"/>
      <c r="X35" s="16"/>
      <c r="Y35" s="17"/>
      <c r="Z35" s="31"/>
      <c r="AA35" s="16"/>
      <c r="AB35" s="16"/>
      <c r="AC35" s="16"/>
      <c r="AD35" s="16"/>
      <c r="AE35" s="16"/>
      <c r="AG35" s="19"/>
      <c r="AH35" s="19"/>
      <c r="AI35" s="20"/>
      <c r="AJ35" s="20"/>
      <c r="AL35" s="48"/>
      <c r="AM35" s="53"/>
      <c r="AN35" s="54" t="s">
        <v>157</v>
      </c>
      <c r="AO35" s="55">
        <f>SUM(AG53+AG56)</f>
        <v>187600.05</v>
      </c>
    </row>
    <row r="36" spans="1:41" ht="12.75">
      <c r="A36" s="1"/>
      <c r="B36" s="1"/>
      <c r="C36" s="1"/>
      <c r="D36" s="1"/>
      <c r="E36" s="1" t="s">
        <v>48</v>
      </c>
      <c r="F36" s="31">
        <v>6000</v>
      </c>
      <c r="G36" s="23">
        <v>5700</v>
      </c>
      <c r="H36" s="31">
        <v>13000</v>
      </c>
      <c r="I36" s="23">
        <v>14000</v>
      </c>
      <c r="J36" s="31">
        <v>1700</v>
      </c>
      <c r="K36" s="23">
        <v>6000</v>
      </c>
      <c r="L36" s="31">
        <v>5000</v>
      </c>
      <c r="M36" s="23">
        <v>29000</v>
      </c>
      <c r="N36" s="31">
        <v>64000</v>
      </c>
      <c r="O36" s="24">
        <v>92500</v>
      </c>
      <c r="P36" s="31">
        <v>1400</v>
      </c>
      <c r="Q36" s="24">
        <v>700</v>
      </c>
      <c r="R36" s="31">
        <v>650</v>
      </c>
      <c r="S36" s="23">
        <v>650</v>
      </c>
      <c r="T36" s="31">
        <v>3000</v>
      </c>
      <c r="U36" s="23">
        <v>750</v>
      </c>
      <c r="V36" s="31">
        <v>200</v>
      </c>
      <c r="W36" s="21">
        <v>700</v>
      </c>
      <c r="X36" s="16">
        <v>0</v>
      </c>
      <c r="Y36" s="17"/>
      <c r="Z36" s="31">
        <v>1550</v>
      </c>
      <c r="AA36" s="16">
        <v>1500</v>
      </c>
      <c r="AB36" s="16">
        <v>0</v>
      </c>
      <c r="AC36" s="16">
        <v>0</v>
      </c>
      <c r="AD36" s="16">
        <f aca="true" t="shared" si="7" ref="AD36:AD54">ROUND(F36+H36+J36+L36+N36+P36+R36+T36+V36+X36+Z36+AB36,5)</f>
        <v>96500</v>
      </c>
      <c r="AE36" s="16">
        <f aca="true" t="shared" si="8" ref="AE36:AE54">ROUND(G36+I36+K36+M36+O36+Q36+S36+U36+W36+Y36+AA36+AC36,5)</f>
        <v>151500</v>
      </c>
      <c r="AG36" s="19">
        <f>SUM(F36+H36+J36+L36+R36+T36+V36+Z36)</f>
        <v>31100</v>
      </c>
      <c r="AH36" s="19">
        <f t="shared" si="3"/>
        <v>58300</v>
      </c>
      <c r="AI36" s="20">
        <f t="shared" si="4"/>
        <v>65400</v>
      </c>
      <c r="AJ36" s="20">
        <f t="shared" si="5"/>
        <v>93200</v>
      </c>
      <c r="AN36" s="52" t="s">
        <v>158</v>
      </c>
      <c r="AO36" s="48">
        <f>SUM(AG113-AG56)</f>
        <v>164048.4</v>
      </c>
    </row>
    <row r="37" spans="1:40" ht="12.75">
      <c r="A37" s="1"/>
      <c r="B37" s="1"/>
      <c r="C37" s="1"/>
      <c r="D37" s="1"/>
      <c r="E37" s="1" t="s">
        <v>49</v>
      </c>
      <c r="F37" s="31">
        <v>37000</v>
      </c>
      <c r="G37" s="23">
        <v>39000</v>
      </c>
      <c r="H37" s="31">
        <v>4500</v>
      </c>
      <c r="I37" s="23">
        <v>6000</v>
      </c>
      <c r="J37" s="31">
        <v>10500</v>
      </c>
      <c r="K37" s="23">
        <v>8500</v>
      </c>
      <c r="L37" s="31">
        <v>24000</v>
      </c>
      <c r="M37" s="23"/>
      <c r="N37" s="31">
        <v>100000</v>
      </c>
      <c r="O37" s="24">
        <v>80000</v>
      </c>
      <c r="P37" s="31">
        <v>4500</v>
      </c>
      <c r="Q37" s="24">
        <v>8000</v>
      </c>
      <c r="R37" s="31">
        <v>0</v>
      </c>
      <c r="S37" s="23"/>
      <c r="T37" s="31">
        <v>13000</v>
      </c>
      <c r="U37" s="23">
        <v>12700</v>
      </c>
      <c r="V37" s="31">
        <v>10000</v>
      </c>
      <c r="W37" s="21">
        <v>8000</v>
      </c>
      <c r="X37" s="16">
        <v>0</v>
      </c>
      <c r="Y37" s="17"/>
      <c r="Z37" s="31">
        <v>1850</v>
      </c>
      <c r="AA37" s="16">
        <v>2300</v>
      </c>
      <c r="AB37" s="16">
        <v>0</v>
      </c>
      <c r="AC37" s="16">
        <v>0</v>
      </c>
      <c r="AD37" s="16">
        <f t="shared" si="7"/>
        <v>205350</v>
      </c>
      <c r="AE37" s="16">
        <f t="shared" si="8"/>
        <v>164500</v>
      </c>
      <c r="AG37" s="19">
        <f t="shared" si="2"/>
        <v>100850</v>
      </c>
      <c r="AH37" s="19">
        <f t="shared" si="3"/>
        <v>76500</v>
      </c>
      <c r="AI37" s="20">
        <f t="shared" si="4"/>
        <v>104500</v>
      </c>
      <c r="AJ37" s="20">
        <f t="shared" si="5"/>
        <v>88000</v>
      </c>
      <c r="AN37" s="52"/>
    </row>
    <row r="38" spans="1:41" ht="12.75">
      <c r="A38" s="1"/>
      <c r="B38" s="1"/>
      <c r="C38" s="1"/>
      <c r="D38" s="1"/>
      <c r="E38" s="1" t="s">
        <v>50</v>
      </c>
      <c r="F38" s="31">
        <v>0</v>
      </c>
      <c r="G38" s="16"/>
      <c r="H38" s="31">
        <v>0</v>
      </c>
      <c r="I38" s="16"/>
      <c r="J38" s="31">
        <v>0</v>
      </c>
      <c r="K38" s="16"/>
      <c r="L38" s="31">
        <v>0</v>
      </c>
      <c r="M38" s="16"/>
      <c r="N38" s="31">
        <v>0</v>
      </c>
      <c r="O38" s="16"/>
      <c r="P38" s="31">
        <v>0</v>
      </c>
      <c r="Q38" s="16">
        <v>0</v>
      </c>
      <c r="R38" s="31">
        <v>0</v>
      </c>
      <c r="S38" s="16"/>
      <c r="T38" s="31">
        <v>0</v>
      </c>
      <c r="U38" s="16"/>
      <c r="V38" s="31">
        <v>0</v>
      </c>
      <c r="W38" s="16"/>
      <c r="X38" s="16">
        <v>0</v>
      </c>
      <c r="Y38" s="17"/>
      <c r="Z38" s="31">
        <v>0</v>
      </c>
      <c r="AA38" s="16"/>
      <c r="AB38" s="16">
        <v>0</v>
      </c>
      <c r="AC38" s="16">
        <v>0</v>
      </c>
      <c r="AD38" s="16">
        <f t="shared" si="7"/>
        <v>0</v>
      </c>
      <c r="AE38" s="16">
        <f t="shared" si="8"/>
        <v>0</v>
      </c>
      <c r="AG38" s="19">
        <f t="shared" si="2"/>
        <v>0</v>
      </c>
      <c r="AH38" s="19">
        <f t="shared" si="3"/>
        <v>0</v>
      </c>
      <c r="AI38" s="20">
        <f t="shared" si="4"/>
        <v>0</v>
      </c>
      <c r="AJ38" s="20">
        <f t="shared" si="5"/>
        <v>0</v>
      </c>
      <c r="AN38" s="52" t="s">
        <v>159</v>
      </c>
      <c r="AO38" s="48">
        <f>SUM(AO35:AO36)</f>
        <v>351648.44999999995</v>
      </c>
    </row>
    <row r="39" spans="1:41" ht="12.75">
      <c r="A39" s="1"/>
      <c r="B39" s="1"/>
      <c r="C39" s="1"/>
      <c r="D39" s="1"/>
      <c r="E39" s="1" t="s">
        <v>51</v>
      </c>
      <c r="F39" s="31">
        <v>0</v>
      </c>
      <c r="G39" s="16"/>
      <c r="H39" s="31">
        <v>200</v>
      </c>
      <c r="I39" s="16">
        <v>0</v>
      </c>
      <c r="J39" s="31">
        <v>0</v>
      </c>
      <c r="K39" s="16"/>
      <c r="L39" s="31">
        <v>200</v>
      </c>
      <c r="M39" s="16">
        <v>850</v>
      </c>
      <c r="N39" s="31">
        <v>8500</v>
      </c>
      <c r="O39" s="16">
        <v>8500</v>
      </c>
      <c r="P39" s="31">
        <v>50</v>
      </c>
      <c r="Q39" s="16">
        <v>119.63</v>
      </c>
      <c r="R39" s="31">
        <v>0</v>
      </c>
      <c r="S39" s="16"/>
      <c r="T39" s="31">
        <v>80</v>
      </c>
      <c r="U39" s="16">
        <v>80</v>
      </c>
      <c r="V39" s="31">
        <v>600</v>
      </c>
      <c r="W39" s="16">
        <v>600</v>
      </c>
      <c r="X39" s="16">
        <v>0</v>
      </c>
      <c r="Y39" s="17"/>
      <c r="Z39" s="31">
        <v>220</v>
      </c>
      <c r="AA39" s="16">
        <v>250</v>
      </c>
      <c r="AB39" s="16">
        <v>0</v>
      </c>
      <c r="AC39" s="16">
        <v>0</v>
      </c>
      <c r="AD39" s="16">
        <f t="shared" si="7"/>
        <v>9850</v>
      </c>
      <c r="AE39" s="16">
        <f t="shared" si="8"/>
        <v>10399.63</v>
      </c>
      <c r="AG39" s="19">
        <f t="shared" si="2"/>
        <v>1300</v>
      </c>
      <c r="AH39" s="19">
        <f t="shared" si="3"/>
        <v>1780</v>
      </c>
      <c r="AI39" s="20">
        <f t="shared" si="4"/>
        <v>8550</v>
      </c>
      <c r="AJ39" s="20">
        <f t="shared" si="5"/>
        <v>8619.63</v>
      </c>
      <c r="AN39" s="51" t="s">
        <v>149</v>
      </c>
      <c r="AO39" s="48">
        <f>SUM(AG53+AG113)</f>
        <v>351648.44999999995</v>
      </c>
    </row>
    <row r="40" spans="1:41" ht="12.75">
      <c r="A40" s="1"/>
      <c r="B40" s="1"/>
      <c r="C40" s="1"/>
      <c r="D40" s="1"/>
      <c r="E40" s="1" t="s">
        <v>52</v>
      </c>
      <c r="F40" s="31">
        <v>630</v>
      </c>
      <c r="G40" s="16">
        <v>628.45</v>
      </c>
      <c r="H40" s="31">
        <v>2700</v>
      </c>
      <c r="I40" s="16">
        <v>2000</v>
      </c>
      <c r="J40" s="31">
        <v>200</v>
      </c>
      <c r="K40" s="16">
        <v>305.68</v>
      </c>
      <c r="L40" s="31">
        <v>1000</v>
      </c>
      <c r="M40" s="16">
        <v>1582.24</v>
      </c>
      <c r="N40" s="31">
        <v>8000</v>
      </c>
      <c r="O40" s="16">
        <v>5000</v>
      </c>
      <c r="P40" s="31">
        <v>200</v>
      </c>
      <c r="Q40" s="16">
        <v>50</v>
      </c>
      <c r="R40" s="31">
        <v>0</v>
      </c>
      <c r="S40" s="16"/>
      <c r="T40" s="31">
        <v>200</v>
      </c>
      <c r="U40" s="16">
        <v>223.36</v>
      </c>
      <c r="V40" s="31">
        <v>0</v>
      </c>
      <c r="W40" s="16"/>
      <c r="X40" s="16">
        <v>0</v>
      </c>
      <c r="Y40" s="17"/>
      <c r="Z40" s="31">
        <v>0</v>
      </c>
      <c r="AA40" s="16"/>
      <c r="AB40" s="16">
        <v>0</v>
      </c>
      <c r="AC40" s="16">
        <v>0</v>
      </c>
      <c r="AD40" s="16">
        <f t="shared" si="7"/>
        <v>12930</v>
      </c>
      <c r="AE40" s="16">
        <f t="shared" si="8"/>
        <v>9789.73</v>
      </c>
      <c r="AG40" s="19">
        <f t="shared" si="2"/>
        <v>4730</v>
      </c>
      <c r="AH40" s="19">
        <f t="shared" si="3"/>
        <v>4739.73</v>
      </c>
      <c r="AI40" s="20">
        <f t="shared" si="4"/>
        <v>8200</v>
      </c>
      <c r="AJ40" s="20">
        <f t="shared" si="5"/>
        <v>5050</v>
      </c>
      <c r="AO40" s="48"/>
    </row>
    <row r="41" spans="1:36" ht="12.75">
      <c r="A41" s="1"/>
      <c r="B41" s="1"/>
      <c r="C41" s="1"/>
      <c r="D41" s="1"/>
      <c r="E41" s="1" t="s">
        <v>53</v>
      </c>
      <c r="F41" s="31">
        <v>860</v>
      </c>
      <c r="G41" s="16">
        <v>1250</v>
      </c>
      <c r="H41" s="31">
        <v>800</v>
      </c>
      <c r="I41" s="16">
        <v>200</v>
      </c>
      <c r="J41" s="31">
        <v>360</v>
      </c>
      <c r="K41" s="16">
        <v>100</v>
      </c>
      <c r="L41" s="31">
        <v>200</v>
      </c>
      <c r="M41" s="16">
        <v>450</v>
      </c>
      <c r="N41" s="31">
        <v>4700</v>
      </c>
      <c r="O41" s="16">
        <v>3500</v>
      </c>
      <c r="P41" s="31">
        <v>130</v>
      </c>
      <c r="Q41" s="16">
        <v>75</v>
      </c>
      <c r="R41" s="31">
        <v>0</v>
      </c>
      <c r="S41" s="16"/>
      <c r="T41" s="31">
        <v>400</v>
      </c>
      <c r="U41" s="16">
        <v>90</v>
      </c>
      <c r="V41" s="31">
        <v>0</v>
      </c>
      <c r="W41" s="16"/>
      <c r="X41" s="16">
        <v>0</v>
      </c>
      <c r="Y41" s="17"/>
      <c r="Z41" s="31">
        <v>0</v>
      </c>
      <c r="AA41" s="16"/>
      <c r="AB41" s="16">
        <v>0</v>
      </c>
      <c r="AC41" s="16">
        <v>0</v>
      </c>
      <c r="AD41" s="16">
        <f t="shared" si="7"/>
        <v>7450</v>
      </c>
      <c r="AE41" s="16">
        <f t="shared" si="8"/>
        <v>5665</v>
      </c>
      <c r="AG41" s="19">
        <f t="shared" si="2"/>
        <v>2620</v>
      </c>
      <c r="AH41" s="19">
        <f t="shared" si="3"/>
        <v>2090</v>
      </c>
      <c r="AI41" s="20">
        <f t="shared" si="4"/>
        <v>4830</v>
      </c>
      <c r="AJ41" s="20">
        <f t="shared" si="5"/>
        <v>3575</v>
      </c>
    </row>
    <row r="42" spans="1:41" ht="12.75">
      <c r="A42" s="1"/>
      <c r="B42" s="1"/>
      <c r="C42" s="1"/>
      <c r="D42" s="1"/>
      <c r="E42" s="1" t="s">
        <v>54</v>
      </c>
      <c r="F42" s="31">
        <v>0</v>
      </c>
      <c r="G42" s="16"/>
      <c r="H42" s="31">
        <v>0</v>
      </c>
      <c r="I42" s="16"/>
      <c r="J42" s="31">
        <v>0</v>
      </c>
      <c r="K42" s="16"/>
      <c r="L42" s="31">
        <v>0</v>
      </c>
      <c r="M42" s="16"/>
      <c r="N42" s="31">
        <v>0</v>
      </c>
      <c r="O42" s="16"/>
      <c r="P42" s="31">
        <v>0</v>
      </c>
      <c r="Q42" s="16"/>
      <c r="R42" s="31">
        <v>0</v>
      </c>
      <c r="S42" s="16"/>
      <c r="T42" s="31">
        <v>0</v>
      </c>
      <c r="U42" s="16"/>
      <c r="V42" s="31">
        <v>0</v>
      </c>
      <c r="W42" s="16"/>
      <c r="X42" s="16">
        <v>0</v>
      </c>
      <c r="Y42" s="17"/>
      <c r="Z42" s="31">
        <v>0</v>
      </c>
      <c r="AA42" s="16"/>
      <c r="AB42" s="16">
        <v>0</v>
      </c>
      <c r="AC42" s="16">
        <v>0</v>
      </c>
      <c r="AD42" s="16">
        <f t="shared" si="7"/>
        <v>0</v>
      </c>
      <c r="AE42" s="16">
        <f t="shared" si="8"/>
        <v>0</v>
      </c>
      <c r="AG42" s="19">
        <f t="shared" si="2"/>
        <v>0</v>
      </c>
      <c r="AH42" s="19">
        <f t="shared" si="3"/>
        <v>0</v>
      </c>
      <c r="AI42" s="20">
        <f t="shared" si="4"/>
        <v>0</v>
      </c>
      <c r="AJ42" s="20">
        <f t="shared" si="5"/>
        <v>0</v>
      </c>
      <c r="AM42" s="60" t="s">
        <v>160</v>
      </c>
      <c r="AN42" s="61"/>
      <c r="AO42" s="62"/>
    </row>
    <row r="43" spans="1:40" ht="12.75">
      <c r="A43" s="1"/>
      <c r="B43" s="1"/>
      <c r="C43" s="1"/>
      <c r="D43" s="1"/>
      <c r="E43" s="1" t="s">
        <v>55</v>
      </c>
      <c r="F43" s="31">
        <v>100</v>
      </c>
      <c r="G43" s="16"/>
      <c r="H43" s="31">
        <v>2160</v>
      </c>
      <c r="I43" s="16">
        <v>2160</v>
      </c>
      <c r="J43" s="31">
        <v>0</v>
      </c>
      <c r="K43" s="16"/>
      <c r="L43" s="31">
        <v>0</v>
      </c>
      <c r="M43" s="16">
        <v>2230</v>
      </c>
      <c r="N43" s="31">
        <v>4000</v>
      </c>
      <c r="O43" s="16">
        <v>3500</v>
      </c>
      <c r="P43" s="31">
        <v>0</v>
      </c>
      <c r="Q43" s="16"/>
      <c r="R43" s="31">
        <v>0</v>
      </c>
      <c r="S43" s="16"/>
      <c r="T43" s="31">
        <v>0</v>
      </c>
      <c r="U43" s="16"/>
      <c r="V43" s="31">
        <v>0</v>
      </c>
      <c r="W43" s="16"/>
      <c r="X43" s="16">
        <v>0</v>
      </c>
      <c r="Y43" s="17"/>
      <c r="Z43" s="31">
        <v>0</v>
      </c>
      <c r="AA43" s="16"/>
      <c r="AB43" s="16">
        <v>0</v>
      </c>
      <c r="AC43" s="16">
        <v>0</v>
      </c>
      <c r="AD43" s="16">
        <f t="shared" si="7"/>
        <v>6260</v>
      </c>
      <c r="AE43" s="16">
        <f t="shared" si="8"/>
        <v>7890</v>
      </c>
      <c r="AG43" s="19">
        <f t="shared" si="2"/>
        <v>2260</v>
      </c>
      <c r="AH43" s="19">
        <f t="shared" si="3"/>
        <v>4390</v>
      </c>
      <c r="AI43" s="20">
        <f t="shared" si="4"/>
        <v>4000</v>
      </c>
      <c r="AJ43" s="20">
        <f t="shared" si="5"/>
        <v>3500</v>
      </c>
      <c r="AN43" s="52"/>
    </row>
    <row r="44" spans="1:41" ht="12.75">
      <c r="A44" s="1"/>
      <c r="B44" s="1"/>
      <c r="C44" s="1"/>
      <c r="D44" s="1"/>
      <c r="E44" s="1" t="s">
        <v>56</v>
      </c>
      <c r="F44" s="31">
        <v>300</v>
      </c>
      <c r="G44" s="16"/>
      <c r="H44" s="31">
        <v>400</v>
      </c>
      <c r="I44" s="16"/>
      <c r="J44" s="31">
        <v>228</v>
      </c>
      <c r="K44" s="16"/>
      <c r="L44" s="31">
        <v>300</v>
      </c>
      <c r="M44" s="16"/>
      <c r="N44" s="31">
        <v>1700</v>
      </c>
      <c r="O44" s="16"/>
      <c r="P44" s="31">
        <v>0</v>
      </c>
      <c r="Q44" s="16"/>
      <c r="R44" s="31">
        <v>0</v>
      </c>
      <c r="S44" s="16"/>
      <c r="T44" s="31">
        <v>0</v>
      </c>
      <c r="U44" s="16"/>
      <c r="V44" s="31">
        <v>0</v>
      </c>
      <c r="W44" s="16"/>
      <c r="X44" s="16">
        <v>0</v>
      </c>
      <c r="Y44" s="17"/>
      <c r="Z44" s="31">
        <v>0</v>
      </c>
      <c r="AA44" s="16"/>
      <c r="AB44" s="16">
        <v>0</v>
      </c>
      <c r="AC44" s="16">
        <v>0</v>
      </c>
      <c r="AD44" s="16">
        <f t="shared" si="7"/>
        <v>2928</v>
      </c>
      <c r="AE44" s="16">
        <f t="shared" si="8"/>
        <v>0</v>
      </c>
      <c r="AG44" s="19">
        <f t="shared" si="2"/>
        <v>1228</v>
      </c>
      <c r="AH44" s="19">
        <f t="shared" si="3"/>
        <v>0</v>
      </c>
      <c r="AI44" s="20">
        <f t="shared" si="4"/>
        <v>1700</v>
      </c>
      <c r="AJ44" s="20">
        <f t="shared" si="5"/>
        <v>0</v>
      </c>
      <c r="AM44" s="53"/>
      <c r="AN44" s="54" t="s">
        <v>157</v>
      </c>
      <c r="AO44" s="48">
        <f>SUM(AI53+AI56)</f>
        <v>244990.13</v>
      </c>
    </row>
    <row r="45" spans="1:41" ht="12.75">
      <c r="A45" s="1"/>
      <c r="B45" s="1"/>
      <c r="C45" s="1"/>
      <c r="D45" s="1"/>
      <c r="E45" s="1" t="s">
        <v>57</v>
      </c>
      <c r="F45" s="31">
        <v>9600</v>
      </c>
      <c r="G45" s="21">
        <v>4500</v>
      </c>
      <c r="H45" s="31">
        <v>13000</v>
      </c>
      <c r="I45" s="21">
        <v>12800</v>
      </c>
      <c r="J45" s="31">
        <v>0</v>
      </c>
      <c r="K45" s="16"/>
      <c r="L45" s="31">
        <v>6000</v>
      </c>
      <c r="M45" s="16">
        <v>4000</v>
      </c>
      <c r="N45" s="31">
        <v>27000</v>
      </c>
      <c r="O45" s="16">
        <v>23000</v>
      </c>
      <c r="P45" s="31">
        <v>0</v>
      </c>
      <c r="Q45" s="16"/>
      <c r="R45" s="31">
        <v>0</v>
      </c>
      <c r="S45" s="16"/>
      <c r="T45" s="31">
        <v>0</v>
      </c>
      <c r="U45" s="16"/>
      <c r="V45" s="31">
        <v>0</v>
      </c>
      <c r="W45" s="16"/>
      <c r="X45" s="16">
        <v>0</v>
      </c>
      <c r="Y45" s="17"/>
      <c r="Z45" s="31">
        <v>0</v>
      </c>
      <c r="AA45" s="16"/>
      <c r="AB45" s="16">
        <v>0</v>
      </c>
      <c r="AC45" s="16">
        <v>0</v>
      </c>
      <c r="AD45" s="16">
        <f t="shared" si="7"/>
        <v>55600</v>
      </c>
      <c r="AE45" s="16">
        <f t="shared" si="8"/>
        <v>44300</v>
      </c>
      <c r="AG45" s="19">
        <f t="shared" si="2"/>
        <v>28600</v>
      </c>
      <c r="AH45" s="19">
        <f t="shared" si="3"/>
        <v>21300</v>
      </c>
      <c r="AI45" s="20">
        <f t="shared" si="4"/>
        <v>27000</v>
      </c>
      <c r="AJ45" s="20">
        <f t="shared" si="5"/>
        <v>23000</v>
      </c>
      <c r="AN45" s="52" t="s">
        <v>161</v>
      </c>
      <c r="AO45" s="48">
        <f>SUM(AI113-AI56)</f>
        <v>209107</v>
      </c>
    </row>
    <row r="46" spans="1:40" ht="12.75">
      <c r="A46" s="1"/>
      <c r="B46" s="1"/>
      <c r="C46" s="1"/>
      <c r="D46" s="1"/>
      <c r="E46" s="1" t="s">
        <v>58</v>
      </c>
      <c r="F46" s="31">
        <v>380</v>
      </c>
      <c r="G46" s="16">
        <v>1400</v>
      </c>
      <c r="H46" s="31">
        <v>350</v>
      </c>
      <c r="I46" s="16">
        <v>800</v>
      </c>
      <c r="J46" s="31">
        <v>300</v>
      </c>
      <c r="K46" s="16">
        <v>490</v>
      </c>
      <c r="L46" s="31">
        <v>460</v>
      </c>
      <c r="M46" s="16">
        <v>700</v>
      </c>
      <c r="N46" s="31">
        <v>2375</v>
      </c>
      <c r="O46" s="21">
        <v>6600</v>
      </c>
      <c r="P46" s="31">
        <v>90</v>
      </c>
      <c r="Q46" s="16">
        <v>100</v>
      </c>
      <c r="R46" s="31">
        <v>13</v>
      </c>
      <c r="S46" s="16">
        <v>6.5</v>
      </c>
      <c r="T46" s="31">
        <v>182</v>
      </c>
      <c r="U46" s="16">
        <v>400</v>
      </c>
      <c r="V46" s="31">
        <v>450</v>
      </c>
      <c r="W46" s="16">
        <v>380</v>
      </c>
      <c r="X46" s="16">
        <v>0</v>
      </c>
      <c r="Y46" s="17"/>
      <c r="Z46" s="31">
        <v>37.6</v>
      </c>
      <c r="AA46" s="16">
        <v>100</v>
      </c>
      <c r="AB46" s="16">
        <v>0</v>
      </c>
      <c r="AC46" s="16">
        <v>0</v>
      </c>
      <c r="AD46" s="16">
        <f t="shared" si="7"/>
        <v>4637.6</v>
      </c>
      <c r="AE46" s="16">
        <f t="shared" si="8"/>
        <v>10976.5</v>
      </c>
      <c r="AG46" s="19">
        <f t="shared" si="2"/>
        <v>2172.6</v>
      </c>
      <c r="AH46" s="19">
        <f t="shared" si="3"/>
        <v>4276.5</v>
      </c>
      <c r="AI46" s="20">
        <f t="shared" si="4"/>
        <v>2465</v>
      </c>
      <c r="AJ46" s="20">
        <f t="shared" si="5"/>
        <v>6700</v>
      </c>
      <c r="AN46" s="52"/>
    </row>
    <row r="47" spans="1:41" ht="12.75">
      <c r="A47" s="1"/>
      <c r="B47" s="1"/>
      <c r="C47" s="1"/>
      <c r="D47" s="1"/>
      <c r="E47" s="1" t="s">
        <v>59</v>
      </c>
      <c r="F47" s="31">
        <v>4.3</v>
      </c>
      <c r="G47" s="16"/>
      <c r="H47" s="31">
        <v>4.3</v>
      </c>
      <c r="I47" s="16"/>
      <c r="J47" s="31">
        <v>4.3</v>
      </c>
      <c r="K47" s="16"/>
      <c r="L47" s="31">
        <v>4.3</v>
      </c>
      <c r="M47" s="16"/>
      <c r="N47" s="31">
        <v>30.1</v>
      </c>
      <c r="O47" s="16"/>
      <c r="P47" s="31">
        <v>0</v>
      </c>
      <c r="Q47" s="16"/>
      <c r="R47" s="31">
        <v>0</v>
      </c>
      <c r="S47" s="16"/>
      <c r="T47" s="31">
        <v>0</v>
      </c>
      <c r="U47" s="16"/>
      <c r="V47" s="31">
        <v>0</v>
      </c>
      <c r="W47" s="16"/>
      <c r="X47" s="16">
        <v>0</v>
      </c>
      <c r="Y47" s="17"/>
      <c r="Z47" s="31">
        <v>0</v>
      </c>
      <c r="AA47" s="16"/>
      <c r="AB47" s="16">
        <v>0</v>
      </c>
      <c r="AC47" s="16">
        <v>0</v>
      </c>
      <c r="AD47" s="16">
        <f t="shared" si="7"/>
        <v>47.3</v>
      </c>
      <c r="AE47" s="16">
        <f t="shared" si="8"/>
        <v>0</v>
      </c>
      <c r="AG47" s="19">
        <f t="shared" si="2"/>
        <v>17.2</v>
      </c>
      <c r="AH47" s="19">
        <f t="shared" si="3"/>
        <v>0</v>
      </c>
      <c r="AI47" s="20">
        <f t="shared" si="4"/>
        <v>30.1</v>
      </c>
      <c r="AJ47" s="20">
        <f t="shared" si="5"/>
        <v>0</v>
      </c>
      <c r="AN47" s="52" t="s">
        <v>162</v>
      </c>
      <c r="AO47" s="48">
        <f>SUM(AO44:AO45)</f>
        <v>454097.13</v>
      </c>
    </row>
    <row r="48" spans="1:41" ht="12.75">
      <c r="A48" s="1"/>
      <c r="B48" s="1"/>
      <c r="C48" s="1"/>
      <c r="D48" s="1"/>
      <c r="E48" s="1" t="s">
        <v>60</v>
      </c>
      <c r="F48" s="31">
        <v>0</v>
      </c>
      <c r="G48" s="16"/>
      <c r="H48" s="31">
        <v>0</v>
      </c>
      <c r="I48" s="16"/>
      <c r="J48" s="31">
        <v>0</v>
      </c>
      <c r="K48" s="16"/>
      <c r="L48" s="31">
        <v>0</v>
      </c>
      <c r="M48" s="16"/>
      <c r="N48" s="31">
        <v>0</v>
      </c>
      <c r="O48" s="16"/>
      <c r="P48" s="31">
        <v>0</v>
      </c>
      <c r="Q48" s="16"/>
      <c r="R48" s="31">
        <v>0</v>
      </c>
      <c r="S48" s="16"/>
      <c r="T48" s="31">
        <v>0</v>
      </c>
      <c r="U48" s="16">
        <v>0</v>
      </c>
      <c r="V48" s="31">
        <v>0</v>
      </c>
      <c r="W48" s="16"/>
      <c r="X48" s="16">
        <v>0</v>
      </c>
      <c r="Y48" s="17"/>
      <c r="Z48" s="31">
        <v>0</v>
      </c>
      <c r="AA48" s="16"/>
      <c r="AB48" s="16">
        <v>0</v>
      </c>
      <c r="AC48" s="16">
        <v>0</v>
      </c>
      <c r="AD48" s="16">
        <f t="shared" si="7"/>
        <v>0</v>
      </c>
      <c r="AE48" s="16">
        <f t="shared" si="8"/>
        <v>0</v>
      </c>
      <c r="AG48" s="19">
        <f t="shared" si="2"/>
        <v>0</v>
      </c>
      <c r="AH48" s="19">
        <f t="shared" si="3"/>
        <v>0</v>
      </c>
      <c r="AI48" s="20">
        <f t="shared" si="4"/>
        <v>0</v>
      </c>
      <c r="AJ48" s="20">
        <f t="shared" si="5"/>
        <v>0</v>
      </c>
      <c r="AN48" s="51" t="s">
        <v>149</v>
      </c>
      <c r="AO48" s="48">
        <f>SUM(AI53+AI113)</f>
        <v>454097.13</v>
      </c>
    </row>
    <row r="49" spans="1:36" ht="12.75">
      <c r="A49" s="1"/>
      <c r="B49" s="1"/>
      <c r="C49" s="1"/>
      <c r="D49" s="1"/>
      <c r="E49" s="1" t="s">
        <v>61</v>
      </c>
      <c r="F49" s="31">
        <v>100</v>
      </c>
      <c r="G49" s="16">
        <v>350</v>
      </c>
      <c r="H49" s="31">
        <v>0</v>
      </c>
      <c r="I49" s="16"/>
      <c r="J49" s="31">
        <v>0</v>
      </c>
      <c r="K49" s="16"/>
      <c r="L49" s="31">
        <v>0</v>
      </c>
      <c r="M49" s="16"/>
      <c r="N49" s="31">
        <v>870</v>
      </c>
      <c r="O49" s="16">
        <v>1250</v>
      </c>
      <c r="P49" s="31">
        <v>0</v>
      </c>
      <c r="Q49" s="16"/>
      <c r="R49" s="31">
        <v>0</v>
      </c>
      <c r="S49" s="16"/>
      <c r="T49" s="31">
        <v>0</v>
      </c>
      <c r="U49" s="16"/>
      <c r="V49" s="31">
        <v>750</v>
      </c>
      <c r="W49" s="16"/>
      <c r="X49" s="16">
        <v>0</v>
      </c>
      <c r="Y49" s="17"/>
      <c r="Z49" s="31">
        <v>0</v>
      </c>
      <c r="AA49" s="16"/>
      <c r="AB49" s="16">
        <v>0</v>
      </c>
      <c r="AC49" s="16">
        <v>0</v>
      </c>
      <c r="AD49" s="16">
        <f t="shared" si="7"/>
        <v>1720</v>
      </c>
      <c r="AE49" s="16">
        <f t="shared" si="8"/>
        <v>1600</v>
      </c>
      <c r="AG49" s="19">
        <f t="shared" si="2"/>
        <v>850</v>
      </c>
      <c r="AH49" s="19">
        <f t="shared" si="3"/>
        <v>350</v>
      </c>
      <c r="AI49" s="20">
        <f t="shared" si="4"/>
        <v>870</v>
      </c>
      <c r="AJ49" s="20">
        <f t="shared" si="5"/>
        <v>1250</v>
      </c>
    </row>
    <row r="50" spans="1:36" ht="12.75">
      <c r="A50" s="1"/>
      <c r="B50" s="1"/>
      <c r="C50" s="1"/>
      <c r="D50" s="1"/>
      <c r="E50" s="1" t="s">
        <v>62</v>
      </c>
      <c r="F50" s="31">
        <v>0</v>
      </c>
      <c r="G50" s="16"/>
      <c r="H50" s="31">
        <v>0</v>
      </c>
      <c r="I50" s="16"/>
      <c r="J50" s="31">
        <v>0</v>
      </c>
      <c r="K50" s="16"/>
      <c r="L50" s="31">
        <v>0</v>
      </c>
      <c r="M50" s="16">
        <v>0</v>
      </c>
      <c r="N50" s="31">
        <v>0</v>
      </c>
      <c r="O50" s="16"/>
      <c r="P50" s="31">
        <v>0</v>
      </c>
      <c r="Q50" s="16"/>
      <c r="R50" s="31">
        <v>0</v>
      </c>
      <c r="S50" s="16"/>
      <c r="T50" s="31">
        <v>0</v>
      </c>
      <c r="U50" s="16"/>
      <c r="V50" s="31">
        <v>0</v>
      </c>
      <c r="W50" s="16"/>
      <c r="X50" s="16">
        <v>0</v>
      </c>
      <c r="Y50" s="17"/>
      <c r="Z50" s="31">
        <v>0</v>
      </c>
      <c r="AA50" s="16"/>
      <c r="AB50" s="16">
        <v>0</v>
      </c>
      <c r="AC50" s="16">
        <v>0</v>
      </c>
      <c r="AD50" s="16">
        <f t="shared" si="7"/>
        <v>0</v>
      </c>
      <c r="AE50" s="16">
        <f t="shared" si="8"/>
        <v>0</v>
      </c>
      <c r="AG50" s="19">
        <f t="shared" si="2"/>
        <v>0</v>
      </c>
      <c r="AH50" s="19">
        <f t="shared" si="3"/>
        <v>0</v>
      </c>
      <c r="AI50" s="20">
        <f t="shared" si="4"/>
        <v>0</v>
      </c>
      <c r="AJ50" s="20">
        <f t="shared" si="5"/>
        <v>0</v>
      </c>
    </row>
    <row r="51" spans="1:36" ht="12.75">
      <c r="A51" s="1"/>
      <c r="B51" s="1"/>
      <c r="C51" s="1"/>
      <c r="D51" s="1"/>
      <c r="E51" s="1" t="s">
        <v>63</v>
      </c>
      <c r="F51" s="31">
        <v>32</v>
      </c>
      <c r="G51" s="16">
        <v>37.09</v>
      </c>
      <c r="H51" s="31">
        <v>30</v>
      </c>
      <c r="I51" s="16">
        <v>21.4</v>
      </c>
      <c r="J51" s="31">
        <v>18</v>
      </c>
      <c r="K51" s="16">
        <v>25.35</v>
      </c>
      <c r="L51" s="31">
        <v>10</v>
      </c>
      <c r="M51" s="16">
        <v>24.88</v>
      </c>
      <c r="N51" s="31">
        <v>132</v>
      </c>
      <c r="O51" s="16">
        <v>142.24</v>
      </c>
      <c r="P51" s="31">
        <v>3.03</v>
      </c>
      <c r="Q51" s="16">
        <v>6.38</v>
      </c>
      <c r="R51" s="31">
        <v>0.79</v>
      </c>
      <c r="S51" s="16">
        <v>0.16</v>
      </c>
      <c r="T51" s="31">
        <v>0.24</v>
      </c>
      <c r="U51" s="16">
        <v>15.34</v>
      </c>
      <c r="V51" s="31">
        <v>25.89</v>
      </c>
      <c r="W51" s="16">
        <v>27</v>
      </c>
      <c r="X51" s="16">
        <v>0</v>
      </c>
      <c r="Y51" s="17"/>
      <c r="Z51" s="31">
        <v>1.33</v>
      </c>
      <c r="AA51" s="16">
        <v>0.37</v>
      </c>
      <c r="AB51" s="16">
        <v>0</v>
      </c>
      <c r="AC51" s="16">
        <v>0</v>
      </c>
      <c r="AD51" s="16">
        <f t="shared" si="7"/>
        <v>253.28</v>
      </c>
      <c r="AE51" s="16">
        <f t="shared" si="8"/>
        <v>300.21</v>
      </c>
      <c r="AG51" s="19">
        <f t="shared" si="2"/>
        <v>118.25</v>
      </c>
      <c r="AH51" s="19">
        <f t="shared" si="3"/>
        <v>151.59</v>
      </c>
      <c r="AI51" s="20">
        <f t="shared" si="4"/>
        <v>135.03</v>
      </c>
      <c r="AJ51" s="20">
        <f t="shared" si="5"/>
        <v>148.62</v>
      </c>
    </row>
    <row r="52" spans="1:36" ht="13.5" thickBot="1">
      <c r="A52" s="1"/>
      <c r="B52" s="1"/>
      <c r="C52" s="1"/>
      <c r="D52" s="1"/>
      <c r="E52" s="1" t="s">
        <v>64</v>
      </c>
      <c r="F52" s="32">
        <v>150</v>
      </c>
      <c r="G52" s="22">
        <v>1150</v>
      </c>
      <c r="H52" s="32">
        <v>140</v>
      </c>
      <c r="I52" s="22">
        <v>3450</v>
      </c>
      <c r="J52" s="32">
        <v>0</v>
      </c>
      <c r="K52" s="22">
        <v>0</v>
      </c>
      <c r="L52" s="32">
        <v>130</v>
      </c>
      <c r="M52" s="22">
        <v>1150</v>
      </c>
      <c r="N52" s="32">
        <v>400</v>
      </c>
      <c r="O52" s="22">
        <v>4600</v>
      </c>
      <c r="P52" s="32">
        <v>0</v>
      </c>
      <c r="Q52" s="22"/>
      <c r="R52" s="32">
        <v>0</v>
      </c>
      <c r="S52" s="22"/>
      <c r="T52" s="32">
        <v>150</v>
      </c>
      <c r="U52" s="22">
        <v>1150</v>
      </c>
      <c r="V52" s="32">
        <v>0</v>
      </c>
      <c r="W52" s="22">
        <v>0</v>
      </c>
      <c r="X52" s="22">
        <v>0</v>
      </c>
      <c r="Y52" s="17"/>
      <c r="Z52" s="32">
        <v>0</v>
      </c>
      <c r="AA52" s="22"/>
      <c r="AB52" s="22">
        <v>0</v>
      </c>
      <c r="AC52" s="22">
        <v>0</v>
      </c>
      <c r="AD52" s="22">
        <f t="shared" si="7"/>
        <v>970</v>
      </c>
      <c r="AE52" s="22">
        <f t="shared" si="8"/>
        <v>11500</v>
      </c>
      <c r="AG52" s="19">
        <f t="shared" si="2"/>
        <v>570</v>
      </c>
      <c r="AH52" s="19">
        <f t="shared" si="3"/>
        <v>6900</v>
      </c>
      <c r="AI52" s="20">
        <f t="shared" si="4"/>
        <v>400</v>
      </c>
      <c r="AJ52" s="20">
        <f t="shared" si="5"/>
        <v>4600</v>
      </c>
    </row>
    <row r="53" spans="1:37" ht="13.5" thickBot="1">
      <c r="A53" s="1"/>
      <c r="B53" s="1"/>
      <c r="C53" s="1"/>
      <c r="D53" s="1" t="s">
        <v>65</v>
      </c>
      <c r="E53" s="1"/>
      <c r="F53" s="33">
        <f aca="true" t="shared" si="9" ref="F53:X53">ROUND(SUM(F35:F52),5)</f>
        <v>55156.3</v>
      </c>
      <c r="G53" s="25">
        <f t="shared" si="9"/>
        <v>54015.54</v>
      </c>
      <c r="H53" s="33">
        <f t="shared" si="9"/>
        <v>37284.3</v>
      </c>
      <c r="I53" s="25">
        <f t="shared" si="9"/>
        <v>41431.4</v>
      </c>
      <c r="J53" s="33">
        <f t="shared" si="9"/>
        <v>13310.3</v>
      </c>
      <c r="K53" s="25">
        <f t="shared" si="9"/>
        <v>15421.03</v>
      </c>
      <c r="L53" s="33">
        <f t="shared" si="9"/>
        <v>37304.3</v>
      </c>
      <c r="M53" s="25">
        <f t="shared" si="9"/>
        <v>39987.12</v>
      </c>
      <c r="N53" s="33">
        <f t="shared" si="9"/>
        <v>221707.1</v>
      </c>
      <c r="O53" s="25">
        <f t="shared" si="9"/>
        <v>228592.24</v>
      </c>
      <c r="P53" s="33">
        <f t="shared" si="9"/>
        <v>6373.03</v>
      </c>
      <c r="Q53" s="25">
        <f t="shared" si="9"/>
        <v>9051.01</v>
      </c>
      <c r="R53" s="33">
        <f t="shared" si="9"/>
        <v>663.79</v>
      </c>
      <c r="S53" s="25">
        <f t="shared" si="9"/>
        <v>656.66</v>
      </c>
      <c r="T53" s="33">
        <f t="shared" si="9"/>
        <v>17012.24</v>
      </c>
      <c r="U53" s="25">
        <f t="shared" si="9"/>
        <v>15408.7</v>
      </c>
      <c r="V53" s="33">
        <f t="shared" si="9"/>
        <v>12025.89</v>
      </c>
      <c r="W53" s="25">
        <f t="shared" si="9"/>
        <v>9707</v>
      </c>
      <c r="X53" s="25">
        <f t="shared" si="9"/>
        <v>0</v>
      </c>
      <c r="Y53" s="17"/>
      <c r="Z53" s="33">
        <f>ROUND(SUM(Z35:Z52),5)</f>
        <v>3658.93</v>
      </c>
      <c r="AA53" s="25">
        <f>ROUND(SUM(AA35:AA52),5)</f>
        <v>4150.37</v>
      </c>
      <c r="AB53" s="25">
        <f>ROUND(SUM(AB35:AB52),5)</f>
        <v>0</v>
      </c>
      <c r="AC53" s="25">
        <f>ROUND(SUM(AC35:AC52),5)</f>
        <v>0</v>
      </c>
      <c r="AD53" s="25">
        <f t="shared" si="7"/>
        <v>404496.18</v>
      </c>
      <c r="AE53" s="25">
        <f t="shared" si="8"/>
        <v>418421.07</v>
      </c>
      <c r="AF53" s="38"/>
      <c r="AG53" s="36">
        <f t="shared" si="2"/>
        <v>176416.05</v>
      </c>
      <c r="AH53" s="36">
        <f t="shared" si="3"/>
        <v>180777.82</v>
      </c>
      <c r="AI53" s="37">
        <f t="shared" si="4"/>
        <v>228080.13</v>
      </c>
      <c r="AJ53" s="37">
        <f t="shared" si="5"/>
        <v>237643.25</v>
      </c>
      <c r="AK53" s="38"/>
    </row>
    <row r="54" spans="1:36" ht="12.75">
      <c r="A54" s="1"/>
      <c r="B54" s="1"/>
      <c r="C54" s="1" t="s">
        <v>66</v>
      </c>
      <c r="D54" s="1"/>
      <c r="E54" s="1"/>
      <c r="F54" s="31">
        <f aca="true" t="shared" si="10" ref="F54:X54">ROUND(F34-F53,5)</f>
        <v>-12536.3</v>
      </c>
      <c r="G54" s="16">
        <f t="shared" si="10"/>
        <v>-11407.01</v>
      </c>
      <c r="H54" s="31">
        <f t="shared" si="10"/>
        <v>38715.7</v>
      </c>
      <c r="I54" s="16">
        <f t="shared" si="10"/>
        <v>34068.6</v>
      </c>
      <c r="J54" s="31">
        <f t="shared" si="10"/>
        <v>27789.7</v>
      </c>
      <c r="K54" s="16">
        <f t="shared" si="10"/>
        <v>25248.97</v>
      </c>
      <c r="L54" s="31">
        <f t="shared" si="10"/>
        <v>-18804.3</v>
      </c>
      <c r="M54" s="16">
        <f t="shared" si="10"/>
        <v>-21487.12</v>
      </c>
      <c r="N54" s="31">
        <f t="shared" si="10"/>
        <v>73982.9</v>
      </c>
      <c r="O54" s="16">
        <f t="shared" si="10"/>
        <v>74070.76</v>
      </c>
      <c r="P54" s="31">
        <f t="shared" si="10"/>
        <v>183726.97</v>
      </c>
      <c r="Q54" s="16">
        <f t="shared" si="10"/>
        <v>186043.99</v>
      </c>
      <c r="R54" s="31">
        <f t="shared" si="10"/>
        <v>5436.21</v>
      </c>
      <c r="S54" s="16">
        <f t="shared" si="10"/>
        <v>2843.34</v>
      </c>
      <c r="T54" s="31">
        <f t="shared" si="10"/>
        <v>15444.91</v>
      </c>
      <c r="U54" s="16">
        <f t="shared" si="10"/>
        <v>15433.3</v>
      </c>
      <c r="V54" s="31">
        <f t="shared" si="10"/>
        <v>-6575.89</v>
      </c>
      <c r="W54" s="16">
        <f t="shared" si="10"/>
        <v>-1224.78</v>
      </c>
      <c r="X54" s="16">
        <f t="shared" si="10"/>
        <v>0</v>
      </c>
      <c r="Y54" s="17"/>
      <c r="Z54" s="31">
        <f>ROUND(Z34-Z53,5)</f>
        <v>157406.07</v>
      </c>
      <c r="AA54" s="16">
        <f>ROUND(AA34-AA53,5)</f>
        <v>156955.27</v>
      </c>
      <c r="AB54" s="16">
        <f>ROUND(AB34-AB53,5)</f>
        <v>0</v>
      </c>
      <c r="AC54" s="16">
        <f>ROUND(AC34-AC53,5)</f>
        <v>0</v>
      </c>
      <c r="AD54" s="16">
        <f t="shared" si="7"/>
        <v>464585.97</v>
      </c>
      <c r="AE54" s="16">
        <f t="shared" si="8"/>
        <v>460545.32</v>
      </c>
      <c r="AG54" s="19">
        <f t="shared" si="2"/>
        <v>206876.1</v>
      </c>
      <c r="AH54" s="19">
        <f t="shared" si="3"/>
        <v>200430.57</v>
      </c>
      <c r="AI54" s="20">
        <f t="shared" si="4"/>
        <v>257709.87</v>
      </c>
      <c r="AJ54" s="20">
        <f t="shared" si="5"/>
        <v>260114.75</v>
      </c>
    </row>
    <row r="55" spans="1:36" ht="12.75">
      <c r="A55" s="1"/>
      <c r="B55" s="1"/>
      <c r="C55" s="1"/>
      <c r="D55" s="1" t="s">
        <v>67</v>
      </c>
      <c r="E55" s="1"/>
      <c r="F55" s="31"/>
      <c r="G55" s="16"/>
      <c r="H55" s="31"/>
      <c r="I55" s="16"/>
      <c r="J55" s="31"/>
      <c r="K55" s="16"/>
      <c r="L55" s="31"/>
      <c r="M55" s="16"/>
      <c r="N55" s="31"/>
      <c r="O55" s="16"/>
      <c r="P55" s="31"/>
      <c r="Q55" s="16"/>
      <c r="R55" s="31"/>
      <c r="S55" s="16"/>
      <c r="T55" s="31"/>
      <c r="U55" s="16"/>
      <c r="V55" s="31"/>
      <c r="W55" s="16"/>
      <c r="X55" s="16"/>
      <c r="Y55" s="17"/>
      <c r="Z55" s="31"/>
      <c r="AA55" s="16"/>
      <c r="AB55" s="16"/>
      <c r="AC55" s="16"/>
      <c r="AD55" s="16"/>
      <c r="AE55" s="16"/>
      <c r="AG55" s="19"/>
      <c r="AH55" s="19"/>
      <c r="AI55" s="20"/>
      <c r="AJ55" s="20"/>
    </row>
    <row r="56" spans="1:36" ht="12.75">
      <c r="A56" s="1"/>
      <c r="B56" s="1"/>
      <c r="C56" s="1"/>
      <c r="D56" s="1"/>
      <c r="E56" s="1" t="s">
        <v>68</v>
      </c>
      <c r="F56" s="31">
        <v>3500</v>
      </c>
      <c r="G56" s="16">
        <v>3467.63</v>
      </c>
      <c r="H56" s="31">
        <v>1850</v>
      </c>
      <c r="I56" s="16">
        <v>1683</v>
      </c>
      <c r="J56" s="31">
        <v>1280</v>
      </c>
      <c r="K56" s="16">
        <v>1132.63</v>
      </c>
      <c r="L56" s="31">
        <v>2375</v>
      </c>
      <c r="M56" s="16">
        <v>2377.79</v>
      </c>
      <c r="N56" s="31">
        <v>16500</v>
      </c>
      <c r="O56" s="16">
        <v>14229</v>
      </c>
      <c r="P56" s="31">
        <v>410</v>
      </c>
      <c r="Q56" s="16">
        <v>669.38</v>
      </c>
      <c r="R56" s="31">
        <v>39</v>
      </c>
      <c r="S56" s="16">
        <v>49.73</v>
      </c>
      <c r="T56" s="31">
        <v>1150</v>
      </c>
      <c r="U56" s="16">
        <v>1052.13</v>
      </c>
      <c r="V56" s="31">
        <v>750</v>
      </c>
      <c r="W56" s="16">
        <v>711.45</v>
      </c>
      <c r="X56" s="16">
        <v>0</v>
      </c>
      <c r="Y56" s="17"/>
      <c r="Z56" s="31">
        <v>240</v>
      </c>
      <c r="AA56" s="16">
        <v>309.83</v>
      </c>
      <c r="AB56" s="16">
        <v>0</v>
      </c>
      <c r="AC56" s="16">
        <v>0</v>
      </c>
      <c r="AD56" s="16">
        <f aca="true" t="shared" si="11" ref="AD56:AD87">ROUND(F56+H56+J56+L56+N56+P56+R56+T56+V56+X56+Z56+AB56,5)</f>
        <v>28094</v>
      </c>
      <c r="AE56" s="16">
        <f aca="true" t="shared" si="12" ref="AE56:AE87">ROUND(G56+I56+K56+M56+O56+Q56+S56+U56+W56+Y56+AA56+AC56,5)</f>
        <v>25682.57</v>
      </c>
      <c r="AG56" s="19">
        <f t="shared" si="2"/>
        <v>11184</v>
      </c>
      <c r="AH56" s="19">
        <f t="shared" si="3"/>
        <v>10784.19</v>
      </c>
      <c r="AI56" s="20">
        <f t="shared" si="4"/>
        <v>16910</v>
      </c>
      <c r="AJ56" s="20">
        <f t="shared" si="5"/>
        <v>14898.38</v>
      </c>
    </row>
    <row r="57" spans="1:36" ht="12.75">
      <c r="A57" s="1"/>
      <c r="B57" s="1"/>
      <c r="C57" s="1"/>
      <c r="D57" s="1"/>
      <c r="E57" s="1" t="s">
        <v>69</v>
      </c>
      <c r="F57" s="31">
        <v>300</v>
      </c>
      <c r="G57" s="16">
        <v>300</v>
      </c>
      <c r="H57" s="31">
        <v>200</v>
      </c>
      <c r="I57" s="16">
        <v>0</v>
      </c>
      <c r="J57" s="31">
        <v>0</v>
      </c>
      <c r="K57" s="16"/>
      <c r="L57" s="31">
        <v>0</v>
      </c>
      <c r="M57" s="16">
        <v>100</v>
      </c>
      <c r="N57" s="31">
        <v>5000</v>
      </c>
      <c r="O57" s="16">
        <v>2500</v>
      </c>
      <c r="P57" s="31">
        <v>0</v>
      </c>
      <c r="Q57" s="16"/>
      <c r="R57" s="31">
        <v>0</v>
      </c>
      <c r="S57" s="16"/>
      <c r="T57" s="31">
        <v>200</v>
      </c>
      <c r="U57" s="16">
        <v>100.25</v>
      </c>
      <c r="V57" s="31">
        <v>150</v>
      </c>
      <c r="W57" s="16">
        <v>540</v>
      </c>
      <c r="X57" s="16">
        <v>0</v>
      </c>
      <c r="Y57" s="17"/>
      <c r="Z57" s="31">
        <v>0</v>
      </c>
      <c r="AA57" s="16"/>
      <c r="AB57" s="16">
        <v>0</v>
      </c>
      <c r="AC57" s="16">
        <v>0</v>
      </c>
      <c r="AD57" s="16">
        <f t="shared" si="11"/>
        <v>5850</v>
      </c>
      <c r="AE57" s="16">
        <f t="shared" si="12"/>
        <v>3540.25</v>
      </c>
      <c r="AG57" s="19">
        <f t="shared" si="2"/>
        <v>850</v>
      </c>
      <c r="AH57" s="19">
        <f t="shared" si="3"/>
        <v>1040.25</v>
      </c>
      <c r="AI57" s="20">
        <f t="shared" si="4"/>
        <v>5000</v>
      </c>
      <c r="AJ57" s="20">
        <f t="shared" si="5"/>
        <v>2500</v>
      </c>
    </row>
    <row r="58" spans="1:36" ht="12.75">
      <c r="A58" s="1"/>
      <c r="B58" s="1"/>
      <c r="C58" s="1"/>
      <c r="D58" s="1"/>
      <c r="E58" s="1" t="s">
        <v>70</v>
      </c>
      <c r="F58" s="31">
        <v>500</v>
      </c>
      <c r="G58" s="16">
        <v>500</v>
      </c>
      <c r="H58" s="31">
        <v>0</v>
      </c>
      <c r="I58" s="16"/>
      <c r="J58" s="31">
        <v>0</v>
      </c>
      <c r="K58" s="16"/>
      <c r="L58" s="31">
        <v>0</v>
      </c>
      <c r="M58" s="16"/>
      <c r="N58" s="31">
        <v>2000</v>
      </c>
      <c r="O58" s="16">
        <v>3000</v>
      </c>
      <c r="P58" s="31">
        <v>0</v>
      </c>
      <c r="Q58" s="16"/>
      <c r="R58" s="31">
        <v>0</v>
      </c>
      <c r="S58" s="16"/>
      <c r="T58" s="31">
        <v>0</v>
      </c>
      <c r="U58" s="16"/>
      <c r="V58" s="31">
        <v>300</v>
      </c>
      <c r="W58" s="16">
        <v>300</v>
      </c>
      <c r="X58" s="16">
        <v>0</v>
      </c>
      <c r="Y58" s="17"/>
      <c r="Z58" s="31">
        <v>0</v>
      </c>
      <c r="AA58" s="16"/>
      <c r="AB58" s="16">
        <v>0</v>
      </c>
      <c r="AC58" s="16">
        <v>0</v>
      </c>
      <c r="AD58" s="16">
        <f t="shared" si="11"/>
        <v>2800</v>
      </c>
      <c r="AE58" s="16">
        <f t="shared" si="12"/>
        <v>3800</v>
      </c>
      <c r="AG58" s="19">
        <f t="shared" si="2"/>
        <v>800</v>
      </c>
      <c r="AH58" s="19">
        <f t="shared" si="3"/>
        <v>800</v>
      </c>
      <c r="AI58" s="20">
        <f t="shared" si="4"/>
        <v>2000</v>
      </c>
      <c r="AJ58" s="20">
        <f t="shared" si="5"/>
        <v>3000</v>
      </c>
    </row>
    <row r="59" spans="1:36" ht="12.75">
      <c r="A59" s="1"/>
      <c r="B59" s="1"/>
      <c r="C59" s="1"/>
      <c r="D59" s="1"/>
      <c r="E59" s="1" t="s">
        <v>71</v>
      </c>
      <c r="F59" s="31">
        <v>0</v>
      </c>
      <c r="G59" s="16"/>
      <c r="H59" s="31">
        <v>0</v>
      </c>
      <c r="I59" s="16"/>
      <c r="J59" s="31">
        <v>0</v>
      </c>
      <c r="K59" s="16"/>
      <c r="L59" s="31">
        <v>0</v>
      </c>
      <c r="M59" s="16"/>
      <c r="N59" s="31">
        <v>0</v>
      </c>
      <c r="O59" s="16">
        <v>200</v>
      </c>
      <c r="P59" s="31">
        <v>0</v>
      </c>
      <c r="Q59" s="16"/>
      <c r="R59" s="31">
        <v>0</v>
      </c>
      <c r="S59" s="16"/>
      <c r="T59" s="31">
        <v>0</v>
      </c>
      <c r="U59" s="16"/>
      <c r="V59" s="31">
        <v>0</v>
      </c>
      <c r="W59" s="16"/>
      <c r="X59" s="16">
        <v>0</v>
      </c>
      <c r="Y59" s="17"/>
      <c r="Z59" s="31">
        <v>0</v>
      </c>
      <c r="AA59" s="16"/>
      <c r="AB59" s="16">
        <v>0</v>
      </c>
      <c r="AC59" s="16">
        <v>0</v>
      </c>
      <c r="AD59" s="16">
        <f t="shared" si="11"/>
        <v>0</v>
      </c>
      <c r="AE59" s="16">
        <f t="shared" si="12"/>
        <v>200</v>
      </c>
      <c r="AG59" s="19">
        <f t="shared" si="2"/>
        <v>0</v>
      </c>
      <c r="AH59" s="19">
        <f t="shared" si="3"/>
        <v>0</v>
      </c>
      <c r="AI59" s="20">
        <f t="shared" si="4"/>
        <v>0</v>
      </c>
      <c r="AJ59" s="20">
        <f t="shared" si="5"/>
        <v>200</v>
      </c>
    </row>
    <row r="60" spans="1:36" ht="12.75">
      <c r="A60" s="1"/>
      <c r="B60" s="1"/>
      <c r="C60" s="1"/>
      <c r="D60" s="1"/>
      <c r="E60" s="1" t="s">
        <v>72</v>
      </c>
      <c r="F60" s="31">
        <v>0</v>
      </c>
      <c r="G60" s="16">
        <v>0</v>
      </c>
      <c r="H60" s="31">
        <v>0</v>
      </c>
      <c r="I60" s="16">
        <v>150</v>
      </c>
      <c r="J60" s="31">
        <v>500</v>
      </c>
      <c r="K60" s="16">
        <v>2000</v>
      </c>
      <c r="L60" s="31">
        <v>0</v>
      </c>
      <c r="M60" s="16"/>
      <c r="N60" s="31">
        <v>1000</v>
      </c>
      <c r="O60" s="16">
        <v>2313.94</v>
      </c>
      <c r="P60" s="31">
        <v>0</v>
      </c>
      <c r="Q60" s="16"/>
      <c r="R60" s="31">
        <v>0</v>
      </c>
      <c r="S60" s="16"/>
      <c r="T60" s="34">
        <v>1100</v>
      </c>
      <c r="U60" s="16">
        <v>1100</v>
      </c>
      <c r="V60" s="31">
        <v>75</v>
      </c>
      <c r="W60" s="16">
        <v>75</v>
      </c>
      <c r="X60" s="16">
        <v>0</v>
      </c>
      <c r="Y60" s="17"/>
      <c r="Z60" s="31">
        <v>0</v>
      </c>
      <c r="AA60" s="16"/>
      <c r="AB60" s="16">
        <v>0</v>
      </c>
      <c r="AC60" s="16">
        <v>0</v>
      </c>
      <c r="AD60" s="16">
        <f t="shared" si="11"/>
        <v>2675</v>
      </c>
      <c r="AE60" s="16">
        <f t="shared" si="12"/>
        <v>5638.94</v>
      </c>
      <c r="AG60" s="19">
        <f t="shared" si="2"/>
        <v>1675</v>
      </c>
      <c r="AH60" s="19">
        <f t="shared" si="3"/>
        <v>3325</v>
      </c>
      <c r="AI60" s="20">
        <f t="shared" si="4"/>
        <v>1000</v>
      </c>
      <c r="AJ60" s="20">
        <f t="shared" si="5"/>
        <v>2313.94</v>
      </c>
    </row>
    <row r="61" spans="1:36" ht="12.75">
      <c r="A61" s="1"/>
      <c r="B61" s="1"/>
      <c r="C61" s="1"/>
      <c r="D61" s="1"/>
      <c r="E61" s="1" t="s">
        <v>73</v>
      </c>
      <c r="F61" s="31">
        <v>280</v>
      </c>
      <c r="G61" s="16">
        <v>80</v>
      </c>
      <c r="H61" s="31">
        <v>0</v>
      </c>
      <c r="I61" s="16"/>
      <c r="J61" s="31">
        <v>0</v>
      </c>
      <c r="K61" s="16"/>
      <c r="L61" s="31">
        <v>0</v>
      </c>
      <c r="M61" s="16"/>
      <c r="N61" s="31">
        <v>1200</v>
      </c>
      <c r="O61" s="16">
        <v>100</v>
      </c>
      <c r="P61" s="31">
        <v>0</v>
      </c>
      <c r="Q61" s="16"/>
      <c r="R61" s="31">
        <v>0</v>
      </c>
      <c r="S61" s="16"/>
      <c r="T61" s="31">
        <v>0</v>
      </c>
      <c r="U61" s="16"/>
      <c r="V61" s="31">
        <v>0</v>
      </c>
      <c r="W61" s="16"/>
      <c r="X61" s="16">
        <v>0</v>
      </c>
      <c r="Y61" s="17"/>
      <c r="Z61" s="31">
        <v>0</v>
      </c>
      <c r="AA61" s="16"/>
      <c r="AB61" s="16">
        <v>0</v>
      </c>
      <c r="AC61" s="16">
        <v>0</v>
      </c>
      <c r="AD61" s="16">
        <f t="shared" si="11"/>
        <v>1480</v>
      </c>
      <c r="AE61" s="16">
        <f t="shared" si="12"/>
        <v>180</v>
      </c>
      <c r="AG61" s="19">
        <f t="shared" si="2"/>
        <v>280</v>
      </c>
      <c r="AH61" s="19">
        <f t="shared" si="3"/>
        <v>80</v>
      </c>
      <c r="AI61" s="20">
        <f t="shared" si="4"/>
        <v>1200</v>
      </c>
      <c r="AJ61" s="20">
        <f t="shared" si="5"/>
        <v>100</v>
      </c>
    </row>
    <row r="62" spans="1:36" ht="12.75">
      <c r="A62" s="1"/>
      <c r="B62" s="1"/>
      <c r="C62" s="1"/>
      <c r="D62" s="1"/>
      <c r="E62" s="1" t="s">
        <v>74</v>
      </c>
      <c r="F62" s="31">
        <v>0</v>
      </c>
      <c r="G62" s="16"/>
      <c r="H62" s="31">
        <v>0</v>
      </c>
      <c r="I62" s="16"/>
      <c r="J62" s="31">
        <v>500</v>
      </c>
      <c r="K62" s="16"/>
      <c r="L62" s="31">
        <v>0</v>
      </c>
      <c r="M62" s="16"/>
      <c r="N62" s="31">
        <v>0</v>
      </c>
      <c r="O62" s="16"/>
      <c r="P62" s="31">
        <v>0</v>
      </c>
      <c r="Q62" s="16"/>
      <c r="R62" s="31">
        <v>0</v>
      </c>
      <c r="S62" s="16"/>
      <c r="T62" s="31">
        <v>1000</v>
      </c>
      <c r="U62" s="16"/>
      <c r="V62" s="31">
        <v>0</v>
      </c>
      <c r="W62" s="16"/>
      <c r="X62" s="16">
        <v>0</v>
      </c>
      <c r="Y62" s="17"/>
      <c r="Z62" s="31">
        <v>0</v>
      </c>
      <c r="AA62" s="16"/>
      <c r="AB62" s="16">
        <v>0</v>
      </c>
      <c r="AC62" s="16">
        <v>0</v>
      </c>
      <c r="AD62" s="16">
        <f t="shared" si="11"/>
        <v>1500</v>
      </c>
      <c r="AE62" s="16">
        <f t="shared" si="12"/>
        <v>0</v>
      </c>
      <c r="AG62" s="19">
        <f t="shared" si="2"/>
        <v>1500</v>
      </c>
      <c r="AH62" s="19">
        <f t="shared" si="3"/>
        <v>0</v>
      </c>
      <c r="AI62" s="20">
        <f t="shared" si="4"/>
        <v>0</v>
      </c>
      <c r="AJ62" s="20">
        <f t="shared" si="5"/>
        <v>0</v>
      </c>
    </row>
    <row r="63" spans="1:36" ht="12.75">
      <c r="A63" s="1"/>
      <c r="B63" s="1"/>
      <c r="C63" s="1"/>
      <c r="D63" s="1"/>
      <c r="E63" s="1" t="s">
        <v>75</v>
      </c>
      <c r="F63" s="31">
        <v>0</v>
      </c>
      <c r="G63" s="16"/>
      <c r="H63" s="34">
        <v>1500</v>
      </c>
      <c r="I63" s="16">
        <v>850</v>
      </c>
      <c r="J63" s="31">
        <v>25</v>
      </c>
      <c r="K63" s="16"/>
      <c r="L63" s="31">
        <v>500</v>
      </c>
      <c r="M63" s="16">
        <v>750</v>
      </c>
      <c r="N63" s="31">
        <v>2800</v>
      </c>
      <c r="O63" s="16">
        <v>2800</v>
      </c>
      <c r="P63" s="31">
        <v>0</v>
      </c>
      <c r="Q63" s="16"/>
      <c r="R63" s="31">
        <v>0</v>
      </c>
      <c r="S63" s="16"/>
      <c r="T63" s="31">
        <v>570</v>
      </c>
      <c r="U63" s="16"/>
      <c r="V63" s="31">
        <v>0</v>
      </c>
      <c r="W63" s="16"/>
      <c r="X63" s="16">
        <v>0</v>
      </c>
      <c r="Y63" s="17"/>
      <c r="Z63" s="31">
        <v>0</v>
      </c>
      <c r="AA63" s="16"/>
      <c r="AB63" s="16">
        <v>0</v>
      </c>
      <c r="AC63" s="16">
        <v>0</v>
      </c>
      <c r="AD63" s="16">
        <f t="shared" si="11"/>
        <v>5395</v>
      </c>
      <c r="AE63" s="16">
        <f t="shared" si="12"/>
        <v>4400</v>
      </c>
      <c r="AG63" s="19">
        <f t="shared" si="2"/>
        <v>2595</v>
      </c>
      <c r="AH63" s="19">
        <f t="shared" si="3"/>
        <v>1600</v>
      </c>
      <c r="AI63" s="20">
        <f t="shared" si="4"/>
        <v>2800</v>
      </c>
      <c r="AJ63" s="20">
        <f t="shared" si="5"/>
        <v>2800</v>
      </c>
    </row>
    <row r="64" spans="1:36" ht="12.75">
      <c r="A64" s="1"/>
      <c r="B64" s="1"/>
      <c r="C64" s="1"/>
      <c r="D64" s="1"/>
      <c r="E64" s="1" t="s">
        <v>76</v>
      </c>
      <c r="F64" s="31">
        <v>0</v>
      </c>
      <c r="G64" s="16"/>
      <c r="H64" s="34">
        <v>1000</v>
      </c>
      <c r="I64" s="16">
        <v>0</v>
      </c>
      <c r="J64" s="31">
        <v>700</v>
      </c>
      <c r="K64" s="16">
        <v>500</v>
      </c>
      <c r="L64" s="31">
        <v>3000</v>
      </c>
      <c r="M64" s="16">
        <v>3500</v>
      </c>
      <c r="N64" s="31">
        <v>0</v>
      </c>
      <c r="O64" s="16">
        <v>150</v>
      </c>
      <c r="P64" s="31">
        <v>0</v>
      </c>
      <c r="Q64" s="16"/>
      <c r="R64" s="31">
        <v>0</v>
      </c>
      <c r="S64" s="16"/>
      <c r="T64" s="31">
        <v>540</v>
      </c>
      <c r="U64" s="16">
        <v>265</v>
      </c>
      <c r="V64" s="31">
        <v>100</v>
      </c>
      <c r="W64" s="16">
        <v>100</v>
      </c>
      <c r="X64" s="16">
        <v>0</v>
      </c>
      <c r="Y64" s="17"/>
      <c r="Z64" s="31">
        <v>0</v>
      </c>
      <c r="AA64" s="16"/>
      <c r="AB64" s="16">
        <v>0</v>
      </c>
      <c r="AC64" s="16">
        <v>0</v>
      </c>
      <c r="AD64" s="16">
        <f t="shared" si="11"/>
        <v>5340</v>
      </c>
      <c r="AE64" s="16">
        <f t="shared" si="12"/>
        <v>4515</v>
      </c>
      <c r="AG64" s="19">
        <f t="shared" si="2"/>
        <v>5340</v>
      </c>
      <c r="AH64" s="19">
        <f t="shared" si="3"/>
        <v>4365</v>
      </c>
      <c r="AI64" s="20">
        <f t="shared" si="4"/>
        <v>0</v>
      </c>
      <c r="AJ64" s="20">
        <f t="shared" si="5"/>
        <v>150</v>
      </c>
    </row>
    <row r="65" spans="1:36" ht="12.75">
      <c r="A65" s="1"/>
      <c r="B65" s="1"/>
      <c r="C65" s="1"/>
      <c r="D65" s="1"/>
      <c r="E65" s="1" t="s">
        <v>77</v>
      </c>
      <c r="F65" s="31">
        <v>0</v>
      </c>
      <c r="G65" s="16">
        <v>0</v>
      </c>
      <c r="H65" s="31">
        <v>300</v>
      </c>
      <c r="I65" s="16">
        <v>450</v>
      </c>
      <c r="J65" s="31">
        <v>0</v>
      </c>
      <c r="K65" s="16">
        <v>205.51</v>
      </c>
      <c r="L65" s="34">
        <v>4000</v>
      </c>
      <c r="M65" s="16">
        <v>2500</v>
      </c>
      <c r="N65" s="31">
        <v>3000</v>
      </c>
      <c r="O65" s="16">
        <v>3000</v>
      </c>
      <c r="P65" s="31">
        <v>0</v>
      </c>
      <c r="Q65" s="16"/>
      <c r="R65" s="31">
        <v>0</v>
      </c>
      <c r="S65" s="16"/>
      <c r="T65" s="31">
        <v>1500</v>
      </c>
      <c r="U65" s="16">
        <v>217.42</v>
      </c>
      <c r="V65" s="31">
        <v>0</v>
      </c>
      <c r="W65" s="16"/>
      <c r="X65" s="16">
        <v>0</v>
      </c>
      <c r="Y65" s="17"/>
      <c r="Z65" s="31">
        <v>0</v>
      </c>
      <c r="AA65" s="16"/>
      <c r="AB65" s="16">
        <v>0</v>
      </c>
      <c r="AC65" s="16">
        <v>0</v>
      </c>
      <c r="AD65" s="16">
        <f t="shared" si="11"/>
        <v>8800</v>
      </c>
      <c r="AE65" s="16">
        <f t="shared" si="12"/>
        <v>6372.93</v>
      </c>
      <c r="AG65" s="19">
        <f t="shared" si="2"/>
        <v>5800</v>
      </c>
      <c r="AH65" s="19">
        <f t="shared" si="3"/>
        <v>3372.9300000000003</v>
      </c>
      <c r="AI65" s="20">
        <f t="shared" si="4"/>
        <v>3000</v>
      </c>
      <c r="AJ65" s="20">
        <f t="shared" si="5"/>
        <v>3000</v>
      </c>
    </row>
    <row r="66" spans="1:36" ht="12.75">
      <c r="A66" s="1"/>
      <c r="B66" s="1"/>
      <c r="C66" s="1"/>
      <c r="D66" s="1"/>
      <c r="E66" s="1" t="s">
        <v>78</v>
      </c>
      <c r="F66" s="31">
        <v>0</v>
      </c>
      <c r="G66" s="16"/>
      <c r="H66" s="31">
        <v>0</v>
      </c>
      <c r="I66" s="16"/>
      <c r="J66" s="31">
        <v>0</v>
      </c>
      <c r="K66" s="16"/>
      <c r="L66" s="31">
        <v>0</v>
      </c>
      <c r="M66" s="16"/>
      <c r="N66" s="31">
        <v>0</v>
      </c>
      <c r="O66" s="16"/>
      <c r="P66" s="31">
        <v>0</v>
      </c>
      <c r="Q66" s="16"/>
      <c r="R66" s="31">
        <v>0</v>
      </c>
      <c r="S66" s="16"/>
      <c r="T66" s="31">
        <v>300</v>
      </c>
      <c r="U66" s="16">
        <v>300</v>
      </c>
      <c r="V66" s="31">
        <v>0</v>
      </c>
      <c r="W66" s="16"/>
      <c r="X66" s="16">
        <v>0</v>
      </c>
      <c r="Y66" s="17"/>
      <c r="Z66" s="31">
        <v>0</v>
      </c>
      <c r="AA66" s="16"/>
      <c r="AB66" s="16">
        <v>0</v>
      </c>
      <c r="AC66" s="16">
        <v>0</v>
      </c>
      <c r="AD66" s="16">
        <f t="shared" si="11"/>
        <v>300</v>
      </c>
      <c r="AE66" s="16">
        <f t="shared" si="12"/>
        <v>300</v>
      </c>
      <c r="AG66" s="19">
        <f t="shared" si="2"/>
        <v>300</v>
      </c>
      <c r="AH66" s="19">
        <f t="shared" si="3"/>
        <v>300</v>
      </c>
      <c r="AI66" s="20">
        <f t="shared" si="4"/>
        <v>0</v>
      </c>
      <c r="AJ66" s="20">
        <f t="shared" si="5"/>
        <v>0</v>
      </c>
    </row>
    <row r="67" spans="1:36" ht="12.75">
      <c r="A67" s="1"/>
      <c r="B67" s="1"/>
      <c r="C67" s="1"/>
      <c r="D67" s="1"/>
      <c r="E67" s="1" t="s">
        <v>79</v>
      </c>
      <c r="F67" s="31">
        <v>0</v>
      </c>
      <c r="G67" s="16"/>
      <c r="H67" s="31">
        <v>0</v>
      </c>
      <c r="I67" s="16"/>
      <c r="J67" s="31">
        <v>0</v>
      </c>
      <c r="K67" s="16"/>
      <c r="L67" s="31">
        <v>0</v>
      </c>
      <c r="M67" s="16"/>
      <c r="N67" s="31">
        <v>0</v>
      </c>
      <c r="O67" s="16"/>
      <c r="P67" s="31">
        <v>0</v>
      </c>
      <c r="Q67" s="16"/>
      <c r="R67" s="31">
        <v>0</v>
      </c>
      <c r="S67" s="16"/>
      <c r="T67" s="31">
        <v>0</v>
      </c>
      <c r="U67" s="16"/>
      <c r="V67" s="31">
        <v>300</v>
      </c>
      <c r="W67" s="16">
        <v>300</v>
      </c>
      <c r="X67" s="16">
        <v>0</v>
      </c>
      <c r="Y67" s="17"/>
      <c r="Z67" s="31">
        <v>0</v>
      </c>
      <c r="AA67" s="16"/>
      <c r="AB67" s="16">
        <v>0</v>
      </c>
      <c r="AC67" s="16">
        <v>0</v>
      </c>
      <c r="AD67" s="16">
        <f t="shared" si="11"/>
        <v>300</v>
      </c>
      <c r="AE67" s="16">
        <f t="shared" si="12"/>
        <v>300</v>
      </c>
      <c r="AG67" s="19">
        <f t="shared" si="2"/>
        <v>300</v>
      </c>
      <c r="AH67" s="19">
        <f t="shared" si="3"/>
        <v>300</v>
      </c>
      <c r="AI67" s="20">
        <f t="shared" si="4"/>
        <v>0</v>
      </c>
      <c r="AJ67" s="20">
        <f t="shared" si="5"/>
        <v>0</v>
      </c>
    </row>
    <row r="68" spans="1:36" ht="12.75">
      <c r="A68" s="1"/>
      <c r="B68" s="1"/>
      <c r="C68" s="1"/>
      <c r="D68" s="1"/>
      <c r="E68" s="1" t="s">
        <v>80</v>
      </c>
      <c r="F68" s="31">
        <v>0</v>
      </c>
      <c r="G68" s="16"/>
      <c r="H68" s="31">
        <v>0</v>
      </c>
      <c r="I68" s="16"/>
      <c r="J68" s="31">
        <v>0</v>
      </c>
      <c r="K68" s="16"/>
      <c r="L68" s="31">
        <v>0</v>
      </c>
      <c r="M68" s="16"/>
      <c r="N68" s="35">
        <v>40000</v>
      </c>
      <c r="O68" s="26">
        <v>40000</v>
      </c>
      <c r="P68" s="31">
        <v>0</v>
      </c>
      <c r="Q68" s="16"/>
      <c r="R68" s="31">
        <v>0</v>
      </c>
      <c r="S68" s="16"/>
      <c r="T68" s="31">
        <v>0</v>
      </c>
      <c r="U68" s="16"/>
      <c r="V68" s="31">
        <v>0</v>
      </c>
      <c r="W68" s="16"/>
      <c r="X68" s="16">
        <v>0</v>
      </c>
      <c r="Y68" s="17"/>
      <c r="Z68" s="31">
        <v>0</v>
      </c>
      <c r="AA68" s="16"/>
      <c r="AB68" s="16">
        <v>0</v>
      </c>
      <c r="AC68" s="16">
        <v>0</v>
      </c>
      <c r="AD68" s="16">
        <f t="shared" si="11"/>
        <v>40000</v>
      </c>
      <c r="AE68" s="16">
        <f t="shared" si="12"/>
        <v>40000</v>
      </c>
      <c r="AG68" s="19">
        <f t="shared" si="2"/>
        <v>0</v>
      </c>
      <c r="AH68" s="19">
        <f t="shared" si="3"/>
        <v>0</v>
      </c>
      <c r="AI68" s="20">
        <f t="shared" si="4"/>
        <v>40000</v>
      </c>
      <c r="AJ68" s="20">
        <f t="shared" si="5"/>
        <v>40000</v>
      </c>
    </row>
    <row r="69" spans="1:36" ht="12.75">
      <c r="A69" s="1"/>
      <c r="B69" s="1"/>
      <c r="C69" s="1"/>
      <c r="D69" s="1"/>
      <c r="E69" s="1" t="s">
        <v>81</v>
      </c>
      <c r="F69" s="31">
        <v>0</v>
      </c>
      <c r="G69" s="16"/>
      <c r="H69" s="31">
        <v>0</v>
      </c>
      <c r="I69" s="16"/>
      <c r="J69" s="31">
        <v>0</v>
      </c>
      <c r="K69" s="16"/>
      <c r="L69" s="31">
        <v>0</v>
      </c>
      <c r="M69" s="16"/>
      <c r="N69" s="34">
        <v>19000</v>
      </c>
      <c r="O69" s="16">
        <v>19000</v>
      </c>
      <c r="P69" s="31">
        <v>0</v>
      </c>
      <c r="Q69" s="16"/>
      <c r="R69" s="31">
        <v>0</v>
      </c>
      <c r="S69" s="16"/>
      <c r="T69" s="31">
        <v>0</v>
      </c>
      <c r="U69" s="16"/>
      <c r="V69" s="31">
        <v>0</v>
      </c>
      <c r="W69" s="16"/>
      <c r="X69" s="16">
        <v>0</v>
      </c>
      <c r="Y69" s="17"/>
      <c r="Z69" s="31">
        <v>0</v>
      </c>
      <c r="AA69" s="16"/>
      <c r="AB69" s="16">
        <v>0</v>
      </c>
      <c r="AC69" s="16">
        <v>0</v>
      </c>
      <c r="AD69" s="16">
        <f t="shared" si="11"/>
        <v>19000</v>
      </c>
      <c r="AE69" s="16">
        <f t="shared" si="12"/>
        <v>19000</v>
      </c>
      <c r="AG69" s="19">
        <f t="shared" si="2"/>
        <v>0</v>
      </c>
      <c r="AH69" s="19">
        <f t="shared" si="3"/>
        <v>0</v>
      </c>
      <c r="AI69" s="20">
        <f t="shared" si="4"/>
        <v>19000</v>
      </c>
      <c r="AJ69" s="20">
        <f t="shared" si="5"/>
        <v>19000</v>
      </c>
    </row>
    <row r="70" spans="1:36" ht="12.75">
      <c r="A70" s="1"/>
      <c r="B70" s="1"/>
      <c r="C70" s="1"/>
      <c r="D70" s="1"/>
      <c r="E70" s="1" t="s">
        <v>82</v>
      </c>
      <c r="F70" s="31">
        <v>5000</v>
      </c>
      <c r="G70" s="16">
        <v>4855.5</v>
      </c>
      <c r="H70" s="31">
        <v>0</v>
      </c>
      <c r="I70" s="16"/>
      <c r="J70" s="31">
        <v>0</v>
      </c>
      <c r="K70" s="16"/>
      <c r="L70" s="31">
        <v>0</v>
      </c>
      <c r="M70" s="16"/>
      <c r="N70" s="31">
        <v>5000</v>
      </c>
      <c r="O70" s="16">
        <v>4855.5</v>
      </c>
      <c r="P70" s="31">
        <v>0</v>
      </c>
      <c r="Q70" s="16"/>
      <c r="R70" s="31">
        <v>0</v>
      </c>
      <c r="S70" s="16"/>
      <c r="T70" s="31">
        <v>0</v>
      </c>
      <c r="U70" s="16"/>
      <c r="V70" s="31">
        <v>0</v>
      </c>
      <c r="W70" s="16"/>
      <c r="X70" s="16">
        <v>0</v>
      </c>
      <c r="Y70" s="17"/>
      <c r="Z70" s="31">
        <v>0</v>
      </c>
      <c r="AA70" s="16"/>
      <c r="AB70" s="16">
        <v>0</v>
      </c>
      <c r="AC70" s="16">
        <v>0</v>
      </c>
      <c r="AD70" s="16">
        <f t="shared" si="11"/>
        <v>10000</v>
      </c>
      <c r="AE70" s="16">
        <f t="shared" si="12"/>
        <v>9711</v>
      </c>
      <c r="AG70" s="19">
        <f aca="true" t="shared" si="13" ref="AG70:AG125">SUM(F70+H70+J70+L70+R70+T70+V70+Z70)</f>
        <v>5000</v>
      </c>
      <c r="AH70" s="19">
        <f aca="true" t="shared" si="14" ref="AH70:AH125">SUM(G70+I70+K70+M70+S70+U70+W70+AA70)</f>
        <v>4855.5</v>
      </c>
      <c r="AI70" s="20">
        <f aca="true" t="shared" si="15" ref="AI70:AI125">SUM(N70+P70)</f>
        <v>5000</v>
      </c>
      <c r="AJ70" s="20">
        <f aca="true" t="shared" si="16" ref="AJ70:AJ125">SUM(O70+Q70)</f>
        <v>4855.5</v>
      </c>
    </row>
    <row r="71" spans="1:36" ht="12.75">
      <c r="A71" s="1"/>
      <c r="B71" s="1"/>
      <c r="C71" s="1"/>
      <c r="D71" s="1"/>
      <c r="E71" s="1" t="s">
        <v>83</v>
      </c>
      <c r="F71" s="31">
        <v>2500</v>
      </c>
      <c r="G71" s="16">
        <v>6000</v>
      </c>
      <c r="H71" s="31">
        <v>0</v>
      </c>
      <c r="I71" s="16"/>
      <c r="J71" s="31">
        <v>0</v>
      </c>
      <c r="K71" s="16">
        <v>200</v>
      </c>
      <c r="L71" s="31">
        <v>0</v>
      </c>
      <c r="M71" s="16"/>
      <c r="N71" s="31">
        <v>5500</v>
      </c>
      <c r="O71" s="16">
        <v>8000</v>
      </c>
      <c r="P71" s="31">
        <v>5000</v>
      </c>
      <c r="Q71" s="16">
        <v>5000</v>
      </c>
      <c r="R71" s="31">
        <v>0</v>
      </c>
      <c r="S71" s="16"/>
      <c r="T71" s="31">
        <v>0</v>
      </c>
      <c r="U71" s="16"/>
      <c r="V71" s="31">
        <v>0</v>
      </c>
      <c r="W71" s="16">
        <v>0</v>
      </c>
      <c r="X71" s="16">
        <v>0</v>
      </c>
      <c r="Y71" s="17"/>
      <c r="Z71" s="31">
        <v>12000</v>
      </c>
      <c r="AA71" s="16">
        <v>12000</v>
      </c>
      <c r="AB71" s="16">
        <v>0</v>
      </c>
      <c r="AC71" s="16">
        <v>0</v>
      </c>
      <c r="AD71" s="16">
        <f t="shared" si="11"/>
        <v>25000</v>
      </c>
      <c r="AE71" s="16">
        <f t="shared" si="12"/>
        <v>31200</v>
      </c>
      <c r="AG71" s="19">
        <f t="shared" si="13"/>
        <v>14500</v>
      </c>
      <c r="AH71" s="19">
        <f t="shared" si="14"/>
        <v>18200</v>
      </c>
      <c r="AI71" s="20">
        <f t="shared" si="15"/>
        <v>10500</v>
      </c>
      <c r="AJ71" s="20">
        <f t="shared" si="16"/>
        <v>13000</v>
      </c>
    </row>
    <row r="72" spans="1:36" ht="12.75">
      <c r="A72" s="1"/>
      <c r="B72" s="1"/>
      <c r="C72" s="1"/>
      <c r="D72" s="1"/>
      <c r="E72" s="1" t="s">
        <v>84</v>
      </c>
      <c r="F72" s="31">
        <v>2000</v>
      </c>
      <c r="G72" s="21">
        <v>800</v>
      </c>
      <c r="H72" s="31">
        <v>100</v>
      </c>
      <c r="I72" s="16">
        <v>1300</v>
      </c>
      <c r="J72" s="31">
        <v>1500</v>
      </c>
      <c r="K72" s="16">
        <v>500</v>
      </c>
      <c r="L72" s="31">
        <v>0</v>
      </c>
      <c r="M72" s="16"/>
      <c r="N72" s="31">
        <v>4500</v>
      </c>
      <c r="O72" s="16">
        <v>3500</v>
      </c>
      <c r="P72" s="31">
        <v>0</v>
      </c>
      <c r="Q72" s="16"/>
      <c r="R72" s="31">
        <v>0</v>
      </c>
      <c r="S72" s="16"/>
      <c r="T72" s="31">
        <v>100</v>
      </c>
      <c r="U72" s="16">
        <v>100</v>
      </c>
      <c r="V72" s="31">
        <v>0</v>
      </c>
      <c r="W72" s="16"/>
      <c r="X72" s="16">
        <v>0</v>
      </c>
      <c r="Y72" s="17"/>
      <c r="Z72" s="31">
        <v>0</v>
      </c>
      <c r="AA72" s="16"/>
      <c r="AB72" s="16">
        <v>0</v>
      </c>
      <c r="AC72" s="16">
        <v>0</v>
      </c>
      <c r="AD72" s="16">
        <f t="shared" si="11"/>
        <v>8200</v>
      </c>
      <c r="AE72" s="16">
        <f t="shared" si="12"/>
        <v>6200</v>
      </c>
      <c r="AG72" s="19">
        <f t="shared" si="13"/>
        <v>3700</v>
      </c>
      <c r="AH72" s="19">
        <f t="shared" si="14"/>
        <v>2700</v>
      </c>
      <c r="AI72" s="20">
        <f t="shared" si="15"/>
        <v>4500</v>
      </c>
      <c r="AJ72" s="20">
        <f t="shared" si="16"/>
        <v>3500</v>
      </c>
    </row>
    <row r="73" spans="1:36" ht="12.75">
      <c r="A73" s="1"/>
      <c r="B73" s="1"/>
      <c r="C73" s="1"/>
      <c r="D73" s="1"/>
      <c r="E73" s="1" t="s">
        <v>85</v>
      </c>
      <c r="F73" s="31">
        <v>200</v>
      </c>
      <c r="G73" s="16">
        <v>0</v>
      </c>
      <c r="H73" s="31">
        <v>0</v>
      </c>
      <c r="I73" s="16"/>
      <c r="J73" s="31">
        <v>0</v>
      </c>
      <c r="K73" s="16">
        <v>50</v>
      </c>
      <c r="L73" s="31">
        <v>0</v>
      </c>
      <c r="M73" s="16"/>
      <c r="N73" s="31">
        <v>250</v>
      </c>
      <c r="O73" s="16">
        <v>100</v>
      </c>
      <c r="P73" s="31">
        <v>0</v>
      </c>
      <c r="Q73" s="16"/>
      <c r="R73" s="31">
        <v>0</v>
      </c>
      <c r="S73" s="16"/>
      <c r="T73" s="31">
        <v>0</v>
      </c>
      <c r="U73" s="16"/>
      <c r="V73" s="31">
        <v>0</v>
      </c>
      <c r="W73" s="16"/>
      <c r="X73" s="16">
        <v>0</v>
      </c>
      <c r="Y73" s="17"/>
      <c r="Z73" s="31">
        <v>0</v>
      </c>
      <c r="AA73" s="16"/>
      <c r="AB73" s="16">
        <v>0</v>
      </c>
      <c r="AC73" s="16">
        <v>0</v>
      </c>
      <c r="AD73" s="16">
        <f t="shared" si="11"/>
        <v>450</v>
      </c>
      <c r="AE73" s="16">
        <f t="shared" si="12"/>
        <v>150</v>
      </c>
      <c r="AG73" s="19">
        <f t="shared" si="13"/>
        <v>200</v>
      </c>
      <c r="AH73" s="19">
        <f t="shared" si="14"/>
        <v>50</v>
      </c>
      <c r="AI73" s="20">
        <f t="shared" si="15"/>
        <v>250</v>
      </c>
      <c r="AJ73" s="20">
        <f t="shared" si="16"/>
        <v>100</v>
      </c>
    </row>
    <row r="74" spans="1:36" ht="12.75">
      <c r="A74" s="1"/>
      <c r="B74" s="1"/>
      <c r="C74" s="1"/>
      <c r="D74" s="1"/>
      <c r="E74" s="1" t="s">
        <v>86</v>
      </c>
      <c r="F74" s="31">
        <v>0</v>
      </c>
      <c r="G74" s="16"/>
      <c r="H74" s="31">
        <v>35800</v>
      </c>
      <c r="I74" s="16">
        <v>30000</v>
      </c>
      <c r="J74" s="31">
        <v>0</v>
      </c>
      <c r="K74" s="16"/>
      <c r="L74" s="31">
        <v>0</v>
      </c>
      <c r="M74" s="16"/>
      <c r="N74" s="31">
        <v>0</v>
      </c>
      <c r="O74" s="16"/>
      <c r="P74" s="31">
        <v>0</v>
      </c>
      <c r="Q74" s="16"/>
      <c r="R74" s="31">
        <v>0</v>
      </c>
      <c r="S74" s="16"/>
      <c r="T74" s="31">
        <v>0</v>
      </c>
      <c r="U74" s="16"/>
      <c r="V74" s="31">
        <v>0</v>
      </c>
      <c r="W74" s="16"/>
      <c r="X74" s="16">
        <v>0</v>
      </c>
      <c r="Y74" s="17"/>
      <c r="Z74" s="31">
        <v>0</v>
      </c>
      <c r="AA74" s="16"/>
      <c r="AB74" s="16">
        <v>0</v>
      </c>
      <c r="AC74" s="16">
        <v>0</v>
      </c>
      <c r="AD74" s="16">
        <f t="shared" si="11"/>
        <v>35800</v>
      </c>
      <c r="AE74" s="16">
        <f t="shared" si="12"/>
        <v>30000</v>
      </c>
      <c r="AG74" s="19">
        <f t="shared" si="13"/>
        <v>35800</v>
      </c>
      <c r="AH74" s="19">
        <f t="shared" si="14"/>
        <v>30000</v>
      </c>
      <c r="AI74" s="20">
        <f t="shared" si="15"/>
        <v>0</v>
      </c>
      <c r="AJ74" s="20">
        <f t="shared" si="16"/>
        <v>0</v>
      </c>
    </row>
    <row r="75" spans="1:36" ht="12.75">
      <c r="A75" s="1"/>
      <c r="B75" s="1"/>
      <c r="C75" s="1"/>
      <c r="D75" s="1"/>
      <c r="E75" s="1" t="s">
        <v>87</v>
      </c>
      <c r="F75" s="31">
        <v>120</v>
      </c>
      <c r="G75" s="16">
        <v>160</v>
      </c>
      <c r="H75" s="31">
        <v>0</v>
      </c>
      <c r="I75" s="16"/>
      <c r="J75" s="31">
        <v>0</v>
      </c>
      <c r="K75" s="16"/>
      <c r="L75" s="31">
        <v>0</v>
      </c>
      <c r="M75" s="16"/>
      <c r="N75" s="31">
        <v>200</v>
      </c>
      <c r="O75" s="16">
        <v>500</v>
      </c>
      <c r="P75" s="31">
        <v>0</v>
      </c>
      <c r="Q75" s="16"/>
      <c r="R75" s="31">
        <v>0</v>
      </c>
      <c r="S75" s="16"/>
      <c r="T75" s="31">
        <v>0</v>
      </c>
      <c r="U75" s="16"/>
      <c r="V75" s="31">
        <v>0</v>
      </c>
      <c r="W75" s="16"/>
      <c r="X75" s="16">
        <v>0</v>
      </c>
      <c r="Y75" s="17"/>
      <c r="Z75" s="31">
        <v>0</v>
      </c>
      <c r="AA75" s="16"/>
      <c r="AB75" s="16">
        <v>0</v>
      </c>
      <c r="AC75" s="16">
        <v>0</v>
      </c>
      <c r="AD75" s="16">
        <f t="shared" si="11"/>
        <v>320</v>
      </c>
      <c r="AE75" s="16">
        <f t="shared" si="12"/>
        <v>660</v>
      </c>
      <c r="AG75" s="19">
        <f t="shared" si="13"/>
        <v>120</v>
      </c>
      <c r="AH75" s="19">
        <f t="shared" si="14"/>
        <v>160</v>
      </c>
      <c r="AI75" s="20">
        <f t="shared" si="15"/>
        <v>200</v>
      </c>
      <c r="AJ75" s="20">
        <f t="shared" si="16"/>
        <v>500</v>
      </c>
    </row>
    <row r="76" spans="1:36" ht="12.75">
      <c r="A76" s="1"/>
      <c r="B76" s="1"/>
      <c r="C76" s="1"/>
      <c r="D76" s="1"/>
      <c r="E76" s="1" t="s">
        <v>88</v>
      </c>
      <c r="F76" s="31">
        <v>0</v>
      </c>
      <c r="G76" s="16"/>
      <c r="H76" s="31">
        <v>0</v>
      </c>
      <c r="I76" s="16"/>
      <c r="J76" s="31">
        <v>0</v>
      </c>
      <c r="K76" s="16"/>
      <c r="L76" s="31">
        <v>0</v>
      </c>
      <c r="M76" s="16"/>
      <c r="N76" s="31">
        <v>0</v>
      </c>
      <c r="O76" s="16">
        <v>13.3</v>
      </c>
      <c r="P76" s="31">
        <v>0</v>
      </c>
      <c r="Q76" s="16"/>
      <c r="R76" s="31">
        <v>0</v>
      </c>
      <c r="S76" s="16"/>
      <c r="T76" s="31">
        <v>0</v>
      </c>
      <c r="U76" s="16"/>
      <c r="V76" s="31">
        <v>0</v>
      </c>
      <c r="W76" s="16"/>
      <c r="X76" s="16">
        <v>0</v>
      </c>
      <c r="Y76" s="17"/>
      <c r="Z76" s="31">
        <v>0</v>
      </c>
      <c r="AA76" s="16"/>
      <c r="AB76" s="16">
        <v>0</v>
      </c>
      <c r="AC76" s="16">
        <v>0</v>
      </c>
      <c r="AD76" s="16">
        <f t="shared" si="11"/>
        <v>0</v>
      </c>
      <c r="AE76" s="16">
        <f t="shared" si="12"/>
        <v>13.3</v>
      </c>
      <c r="AG76" s="19">
        <f t="shared" si="13"/>
        <v>0</v>
      </c>
      <c r="AH76" s="19">
        <f t="shared" si="14"/>
        <v>0</v>
      </c>
      <c r="AI76" s="20">
        <f t="shared" si="15"/>
        <v>0</v>
      </c>
      <c r="AJ76" s="20">
        <f t="shared" si="16"/>
        <v>13.3</v>
      </c>
    </row>
    <row r="77" spans="1:36" ht="12.75">
      <c r="A77" s="1"/>
      <c r="B77" s="1"/>
      <c r="C77" s="1"/>
      <c r="D77" s="1"/>
      <c r="E77" s="1" t="s">
        <v>89</v>
      </c>
      <c r="F77" s="31">
        <v>600</v>
      </c>
      <c r="G77" s="16">
        <v>600</v>
      </c>
      <c r="H77" s="31">
        <v>2800</v>
      </c>
      <c r="I77" s="16">
        <v>2800</v>
      </c>
      <c r="J77" s="31">
        <v>500</v>
      </c>
      <c r="K77" s="16">
        <v>1000</v>
      </c>
      <c r="L77" s="31">
        <v>0</v>
      </c>
      <c r="M77" s="16">
        <v>0</v>
      </c>
      <c r="N77" s="31">
        <v>4000</v>
      </c>
      <c r="O77" s="16">
        <v>2500</v>
      </c>
      <c r="P77" s="31">
        <v>100</v>
      </c>
      <c r="Q77" s="16">
        <v>600</v>
      </c>
      <c r="R77" s="31">
        <v>0</v>
      </c>
      <c r="S77" s="16"/>
      <c r="T77" s="31">
        <v>850</v>
      </c>
      <c r="U77" s="16">
        <v>200</v>
      </c>
      <c r="V77" s="31">
        <v>330</v>
      </c>
      <c r="W77" s="16">
        <v>700</v>
      </c>
      <c r="X77" s="16">
        <v>0</v>
      </c>
      <c r="Y77" s="17"/>
      <c r="Z77" s="31">
        <v>500</v>
      </c>
      <c r="AA77" s="16">
        <v>325</v>
      </c>
      <c r="AB77" s="16">
        <v>0</v>
      </c>
      <c r="AC77" s="16">
        <v>0</v>
      </c>
      <c r="AD77" s="16">
        <f t="shared" si="11"/>
        <v>9680</v>
      </c>
      <c r="AE77" s="16">
        <f t="shared" si="12"/>
        <v>8725</v>
      </c>
      <c r="AG77" s="19">
        <f t="shared" si="13"/>
        <v>5580</v>
      </c>
      <c r="AH77" s="19">
        <f t="shared" si="14"/>
        <v>5625</v>
      </c>
      <c r="AI77" s="20">
        <f t="shared" si="15"/>
        <v>4100</v>
      </c>
      <c r="AJ77" s="20">
        <f t="shared" si="16"/>
        <v>3100</v>
      </c>
    </row>
    <row r="78" spans="1:36" ht="12.75">
      <c r="A78" s="1"/>
      <c r="B78" s="1"/>
      <c r="C78" s="1"/>
      <c r="D78" s="1"/>
      <c r="E78" s="1" t="s">
        <v>90</v>
      </c>
      <c r="F78" s="31">
        <v>0</v>
      </c>
      <c r="G78" s="16"/>
      <c r="H78" s="31">
        <v>0</v>
      </c>
      <c r="I78" s="16">
        <v>0</v>
      </c>
      <c r="J78" s="31">
        <v>0</v>
      </c>
      <c r="K78" s="16"/>
      <c r="L78" s="31">
        <v>0</v>
      </c>
      <c r="M78" s="16"/>
      <c r="N78" s="31">
        <v>230</v>
      </c>
      <c r="O78" s="16">
        <v>150</v>
      </c>
      <c r="P78" s="31">
        <v>0</v>
      </c>
      <c r="Q78" s="16"/>
      <c r="R78" s="31">
        <v>0</v>
      </c>
      <c r="S78" s="16"/>
      <c r="T78" s="31">
        <v>100</v>
      </c>
      <c r="U78" s="16">
        <v>0</v>
      </c>
      <c r="V78" s="31">
        <v>400</v>
      </c>
      <c r="W78" s="16"/>
      <c r="X78" s="16">
        <v>0</v>
      </c>
      <c r="Y78" s="17"/>
      <c r="Z78" s="31">
        <v>0</v>
      </c>
      <c r="AA78" s="16"/>
      <c r="AB78" s="16">
        <v>0</v>
      </c>
      <c r="AC78" s="16">
        <v>0</v>
      </c>
      <c r="AD78" s="16">
        <f t="shared" si="11"/>
        <v>730</v>
      </c>
      <c r="AE78" s="16">
        <f t="shared" si="12"/>
        <v>150</v>
      </c>
      <c r="AG78" s="19">
        <f t="shared" si="13"/>
        <v>500</v>
      </c>
      <c r="AH78" s="19">
        <f t="shared" si="14"/>
        <v>0</v>
      </c>
      <c r="AI78" s="20">
        <f t="shared" si="15"/>
        <v>230</v>
      </c>
      <c r="AJ78" s="20">
        <f t="shared" si="16"/>
        <v>150</v>
      </c>
    </row>
    <row r="79" spans="1:36" ht="12.75">
      <c r="A79" s="1"/>
      <c r="B79" s="1"/>
      <c r="C79" s="1"/>
      <c r="D79" s="1"/>
      <c r="E79" s="1" t="s">
        <v>91</v>
      </c>
      <c r="F79" s="31">
        <v>100</v>
      </c>
      <c r="G79" s="16">
        <v>900</v>
      </c>
      <c r="H79" s="31">
        <v>0</v>
      </c>
      <c r="I79" s="16">
        <v>130</v>
      </c>
      <c r="J79" s="31">
        <v>0</v>
      </c>
      <c r="K79" s="16"/>
      <c r="L79" s="31">
        <v>0</v>
      </c>
      <c r="M79" s="16"/>
      <c r="N79" s="31">
        <v>150</v>
      </c>
      <c r="O79" s="16">
        <v>5500</v>
      </c>
      <c r="P79" s="31">
        <v>0</v>
      </c>
      <c r="Q79" s="16">
        <v>0</v>
      </c>
      <c r="R79" s="31">
        <v>0</v>
      </c>
      <c r="S79" s="16"/>
      <c r="T79" s="31">
        <v>500</v>
      </c>
      <c r="U79" s="16">
        <v>1000</v>
      </c>
      <c r="V79" s="31">
        <v>0</v>
      </c>
      <c r="W79" s="16"/>
      <c r="X79" s="16">
        <v>0</v>
      </c>
      <c r="Y79" s="17"/>
      <c r="Z79" s="31">
        <v>0</v>
      </c>
      <c r="AA79" s="16"/>
      <c r="AB79" s="16">
        <v>0</v>
      </c>
      <c r="AC79" s="16">
        <v>0</v>
      </c>
      <c r="AD79" s="16">
        <f t="shared" si="11"/>
        <v>750</v>
      </c>
      <c r="AE79" s="16">
        <f t="shared" si="12"/>
        <v>7530</v>
      </c>
      <c r="AG79" s="19">
        <f t="shared" si="13"/>
        <v>600</v>
      </c>
      <c r="AH79" s="19">
        <f t="shared" si="14"/>
        <v>2030</v>
      </c>
      <c r="AI79" s="20">
        <f t="shared" si="15"/>
        <v>150</v>
      </c>
      <c r="AJ79" s="20">
        <f t="shared" si="16"/>
        <v>5500</v>
      </c>
    </row>
    <row r="80" spans="1:36" ht="12.75">
      <c r="A80" s="1"/>
      <c r="B80" s="1"/>
      <c r="C80" s="1"/>
      <c r="D80" s="1"/>
      <c r="E80" s="1" t="s">
        <v>92</v>
      </c>
      <c r="F80" s="31">
        <v>0</v>
      </c>
      <c r="G80" s="16">
        <v>500</v>
      </c>
      <c r="H80" s="31">
        <v>1200</v>
      </c>
      <c r="I80" s="16">
        <v>1400</v>
      </c>
      <c r="J80" s="31">
        <v>0</v>
      </c>
      <c r="K80" s="16"/>
      <c r="L80" s="31">
        <v>0</v>
      </c>
      <c r="M80" s="16"/>
      <c r="N80" s="31">
        <v>1000</v>
      </c>
      <c r="O80" s="16">
        <v>100</v>
      </c>
      <c r="P80" s="31">
        <v>0</v>
      </c>
      <c r="Q80" s="16"/>
      <c r="R80" s="31">
        <v>0</v>
      </c>
      <c r="S80" s="16"/>
      <c r="T80" s="31">
        <v>0</v>
      </c>
      <c r="U80" s="16"/>
      <c r="V80" s="31">
        <v>0</v>
      </c>
      <c r="W80" s="16"/>
      <c r="X80" s="16">
        <v>0</v>
      </c>
      <c r="Y80" s="17"/>
      <c r="Z80" s="31">
        <v>0</v>
      </c>
      <c r="AA80" s="16"/>
      <c r="AB80" s="16">
        <v>0</v>
      </c>
      <c r="AC80" s="16">
        <v>0</v>
      </c>
      <c r="AD80" s="16">
        <f t="shared" si="11"/>
        <v>2200</v>
      </c>
      <c r="AE80" s="16">
        <f t="shared" si="12"/>
        <v>2000</v>
      </c>
      <c r="AG80" s="19">
        <f t="shared" si="13"/>
        <v>1200</v>
      </c>
      <c r="AH80" s="19">
        <f t="shared" si="14"/>
        <v>1900</v>
      </c>
      <c r="AI80" s="20">
        <f t="shared" si="15"/>
        <v>1000</v>
      </c>
      <c r="AJ80" s="20">
        <f t="shared" si="16"/>
        <v>100</v>
      </c>
    </row>
    <row r="81" spans="1:36" ht="12.75">
      <c r="A81" s="1"/>
      <c r="B81" s="1"/>
      <c r="C81" s="1"/>
      <c r="D81" s="1"/>
      <c r="E81" s="1" t="s">
        <v>93</v>
      </c>
      <c r="F81" s="31">
        <v>0</v>
      </c>
      <c r="G81" s="16"/>
      <c r="H81" s="31">
        <v>0</v>
      </c>
      <c r="I81" s="16"/>
      <c r="J81" s="31">
        <v>0</v>
      </c>
      <c r="K81" s="16"/>
      <c r="L81" s="31">
        <v>0</v>
      </c>
      <c r="M81" s="16"/>
      <c r="N81" s="31">
        <v>1100</v>
      </c>
      <c r="O81" s="16">
        <v>2000</v>
      </c>
      <c r="P81" s="31">
        <v>0</v>
      </c>
      <c r="Q81" s="16"/>
      <c r="R81" s="31">
        <v>0</v>
      </c>
      <c r="S81" s="16"/>
      <c r="T81" s="31">
        <v>0</v>
      </c>
      <c r="U81" s="16"/>
      <c r="V81" s="31">
        <v>2200</v>
      </c>
      <c r="W81" s="16">
        <v>2200</v>
      </c>
      <c r="X81" s="16">
        <v>0</v>
      </c>
      <c r="Y81" s="17"/>
      <c r="Z81" s="31">
        <v>0</v>
      </c>
      <c r="AA81" s="16"/>
      <c r="AB81" s="16">
        <v>0</v>
      </c>
      <c r="AC81" s="16">
        <v>0</v>
      </c>
      <c r="AD81" s="16">
        <f t="shared" si="11"/>
        <v>3300</v>
      </c>
      <c r="AE81" s="16">
        <f t="shared" si="12"/>
        <v>4200</v>
      </c>
      <c r="AG81" s="19">
        <f t="shared" si="13"/>
        <v>2200</v>
      </c>
      <c r="AH81" s="19">
        <f t="shared" si="14"/>
        <v>2200</v>
      </c>
      <c r="AI81" s="20">
        <f t="shared" si="15"/>
        <v>1100</v>
      </c>
      <c r="AJ81" s="20">
        <f t="shared" si="16"/>
        <v>2000</v>
      </c>
    </row>
    <row r="82" spans="1:36" ht="12.75">
      <c r="A82" s="1"/>
      <c r="B82" s="1"/>
      <c r="C82" s="1"/>
      <c r="D82" s="1"/>
      <c r="E82" s="1" t="s">
        <v>94</v>
      </c>
      <c r="F82" s="31">
        <v>0</v>
      </c>
      <c r="G82" s="16">
        <v>100</v>
      </c>
      <c r="H82" s="34">
        <v>400</v>
      </c>
      <c r="I82" s="16">
        <v>400</v>
      </c>
      <c r="J82" s="31">
        <v>0</v>
      </c>
      <c r="K82" s="16"/>
      <c r="L82" s="31">
        <v>10000</v>
      </c>
      <c r="M82" s="16">
        <v>7000</v>
      </c>
      <c r="N82" s="31">
        <v>10000</v>
      </c>
      <c r="O82" s="16">
        <v>8500</v>
      </c>
      <c r="P82" s="31">
        <v>0</v>
      </c>
      <c r="Q82" s="16"/>
      <c r="R82" s="31">
        <v>0</v>
      </c>
      <c r="S82" s="16"/>
      <c r="T82" s="31">
        <v>200</v>
      </c>
      <c r="U82" s="16">
        <v>250</v>
      </c>
      <c r="V82" s="31">
        <v>0</v>
      </c>
      <c r="W82" s="16"/>
      <c r="X82" s="16">
        <v>0</v>
      </c>
      <c r="Y82" s="17"/>
      <c r="Z82" s="31">
        <v>0</v>
      </c>
      <c r="AA82" s="16"/>
      <c r="AB82" s="16">
        <v>0</v>
      </c>
      <c r="AC82" s="16">
        <v>0</v>
      </c>
      <c r="AD82" s="16">
        <f t="shared" si="11"/>
        <v>20600</v>
      </c>
      <c r="AE82" s="16">
        <f t="shared" si="12"/>
        <v>16250</v>
      </c>
      <c r="AG82" s="19">
        <f t="shared" si="13"/>
        <v>10600</v>
      </c>
      <c r="AH82" s="19">
        <f t="shared" si="14"/>
        <v>7750</v>
      </c>
      <c r="AI82" s="20">
        <f t="shared" si="15"/>
        <v>10000</v>
      </c>
      <c r="AJ82" s="20">
        <f t="shared" si="16"/>
        <v>8500</v>
      </c>
    </row>
    <row r="83" spans="1:41" ht="12.75">
      <c r="A83" s="1"/>
      <c r="B83" s="1"/>
      <c r="C83" s="1"/>
      <c r="D83" s="1"/>
      <c r="E83" s="1" t="s">
        <v>95</v>
      </c>
      <c r="F83" s="31">
        <v>0</v>
      </c>
      <c r="G83" s="16"/>
      <c r="H83" s="31">
        <v>0</v>
      </c>
      <c r="I83" s="16"/>
      <c r="J83" s="31">
        <v>0</v>
      </c>
      <c r="K83" s="16"/>
      <c r="L83" s="31">
        <v>0</v>
      </c>
      <c r="M83" s="16"/>
      <c r="N83" s="31">
        <v>0</v>
      </c>
      <c r="O83" s="16"/>
      <c r="P83" s="31">
        <v>0</v>
      </c>
      <c r="Q83" s="16"/>
      <c r="R83" s="31">
        <v>0</v>
      </c>
      <c r="S83" s="16"/>
      <c r="T83" s="31">
        <v>0</v>
      </c>
      <c r="U83" s="16"/>
      <c r="V83" s="31">
        <v>0</v>
      </c>
      <c r="W83" s="16">
        <v>200</v>
      </c>
      <c r="X83" s="16">
        <v>0</v>
      </c>
      <c r="Y83" s="17"/>
      <c r="Z83" s="31">
        <v>0</v>
      </c>
      <c r="AA83" s="16"/>
      <c r="AB83" s="16">
        <v>0</v>
      </c>
      <c r="AC83" s="16">
        <v>0</v>
      </c>
      <c r="AD83" s="16">
        <f t="shared" si="11"/>
        <v>0</v>
      </c>
      <c r="AE83" s="16">
        <f t="shared" si="12"/>
        <v>200</v>
      </c>
      <c r="AG83" s="19">
        <f t="shared" si="13"/>
        <v>0</v>
      </c>
      <c r="AH83" s="19">
        <f t="shared" si="14"/>
        <v>200</v>
      </c>
      <c r="AI83" s="20">
        <f t="shared" si="15"/>
        <v>0</v>
      </c>
      <c r="AJ83" s="20">
        <f t="shared" si="16"/>
        <v>0</v>
      </c>
      <c r="AL83" s="53"/>
      <c r="AM83" s="53"/>
      <c r="AN83" s="53"/>
      <c r="AO83" s="53"/>
    </row>
    <row r="84" spans="1:36" ht="12.75">
      <c r="A84" s="1"/>
      <c r="B84" s="1"/>
      <c r="C84" s="1"/>
      <c r="D84" s="1"/>
      <c r="E84" s="1" t="s">
        <v>96</v>
      </c>
      <c r="F84" s="31">
        <v>0</v>
      </c>
      <c r="G84" s="16"/>
      <c r="H84" s="31">
        <v>0</v>
      </c>
      <c r="I84" s="16"/>
      <c r="J84" s="31">
        <v>0</v>
      </c>
      <c r="K84" s="16"/>
      <c r="L84" s="31">
        <v>3000</v>
      </c>
      <c r="M84" s="21">
        <v>6000</v>
      </c>
      <c r="N84" s="31">
        <v>0</v>
      </c>
      <c r="O84" s="16"/>
      <c r="P84" s="31">
        <v>0</v>
      </c>
      <c r="Q84" s="16"/>
      <c r="R84" s="31">
        <v>0</v>
      </c>
      <c r="S84" s="16"/>
      <c r="T84" s="31">
        <v>0</v>
      </c>
      <c r="U84" s="16"/>
      <c r="V84" s="31">
        <v>0</v>
      </c>
      <c r="W84" s="16"/>
      <c r="X84" s="16">
        <v>0</v>
      </c>
      <c r="Y84" s="17"/>
      <c r="Z84" s="31">
        <v>0</v>
      </c>
      <c r="AA84" s="16"/>
      <c r="AB84" s="16">
        <v>0</v>
      </c>
      <c r="AC84" s="16">
        <v>0</v>
      </c>
      <c r="AD84" s="16">
        <f t="shared" si="11"/>
        <v>3000</v>
      </c>
      <c r="AE84" s="16">
        <f t="shared" si="12"/>
        <v>6000</v>
      </c>
      <c r="AG84" s="19">
        <f t="shared" si="13"/>
        <v>3000</v>
      </c>
      <c r="AH84" s="19">
        <f t="shared" si="14"/>
        <v>6000</v>
      </c>
      <c r="AI84" s="20">
        <f t="shared" si="15"/>
        <v>0</v>
      </c>
      <c r="AJ84" s="20">
        <f t="shared" si="16"/>
        <v>0</v>
      </c>
    </row>
    <row r="85" spans="1:36" ht="12.75">
      <c r="A85" s="1"/>
      <c r="B85" s="1"/>
      <c r="C85" s="1"/>
      <c r="D85" s="1"/>
      <c r="E85" s="1" t="s">
        <v>97</v>
      </c>
      <c r="F85" s="31">
        <v>0</v>
      </c>
      <c r="G85" s="16"/>
      <c r="H85" s="31">
        <v>0</v>
      </c>
      <c r="I85" s="16"/>
      <c r="J85" s="31">
        <v>0</v>
      </c>
      <c r="K85" s="16"/>
      <c r="L85" s="31">
        <v>0</v>
      </c>
      <c r="M85" s="16"/>
      <c r="N85" s="31">
        <v>0</v>
      </c>
      <c r="O85" s="16">
        <v>0</v>
      </c>
      <c r="P85" s="31">
        <v>0</v>
      </c>
      <c r="Q85" s="16"/>
      <c r="R85" s="31">
        <v>0</v>
      </c>
      <c r="S85" s="16"/>
      <c r="T85" s="31">
        <v>1000</v>
      </c>
      <c r="U85" s="16">
        <v>0</v>
      </c>
      <c r="V85" s="31">
        <v>0</v>
      </c>
      <c r="W85" s="16"/>
      <c r="X85" s="16">
        <v>0</v>
      </c>
      <c r="Y85" s="17"/>
      <c r="Z85" s="31">
        <v>0</v>
      </c>
      <c r="AA85" s="16"/>
      <c r="AB85" s="16">
        <v>0</v>
      </c>
      <c r="AC85" s="16">
        <v>0</v>
      </c>
      <c r="AD85" s="16">
        <f t="shared" si="11"/>
        <v>1000</v>
      </c>
      <c r="AE85" s="16">
        <f t="shared" si="12"/>
        <v>0</v>
      </c>
      <c r="AG85" s="19">
        <f t="shared" si="13"/>
        <v>1000</v>
      </c>
      <c r="AH85" s="19">
        <f t="shared" si="14"/>
        <v>0</v>
      </c>
      <c r="AI85" s="20">
        <f t="shared" si="15"/>
        <v>0</v>
      </c>
      <c r="AJ85" s="20">
        <f t="shared" si="16"/>
        <v>0</v>
      </c>
    </row>
    <row r="86" spans="1:36" ht="12.75">
      <c r="A86" s="1"/>
      <c r="B86" s="1"/>
      <c r="C86" s="1"/>
      <c r="D86" s="1"/>
      <c r="E86" s="1" t="s">
        <v>98</v>
      </c>
      <c r="F86" s="31">
        <v>400</v>
      </c>
      <c r="G86" s="16">
        <v>825</v>
      </c>
      <c r="H86" s="31">
        <v>0</v>
      </c>
      <c r="I86" s="16"/>
      <c r="J86" s="31">
        <v>0</v>
      </c>
      <c r="K86" s="16"/>
      <c r="L86" s="31">
        <v>0</v>
      </c>
      <c r="M86" s="16"/>
      <c r="N86" s="31">
        <v>1100</v>
      </c>
      <c r="O86" s="16">
        <v>2000</v>
      </c>
      <c r="P86" s="31">
        <v>0</v>
      </c>
      <c r="Q86" s="16"/>
      <c r="R86" s="31">
        <v>0</v>
      </c>
      <c r="S86" s="16"/>
      <c r="T86" s="31">
        <v>0</v>
      </c>
      <c r="U86" s="16"/>
      <c r="V86" s="31">
        <v>0</v>
      </c>
      <c r="W86" s="16"/>
      <c r="X86" s="16">
        <v>0</v>
      </c>
      <c r="Y86" s="17"/>
      <c r="Z86" s="31">
        <v>0</v>
      </c>
      <c r="AA86" s="16"/>
      <c r="AB86" s="16">
        <v>0</v>
      </c>
      <c r="AC86" s="16">
        <v>0</v>
      </c>
      <c r="AD86" s="16">
        <f t="shared" si="11"/>
        <v>1500</v>
      </c>
      <c r="AE86" s="16">
        <f t="shared" si="12"/>
        <v>2825</v>
      </c>
      <c r="AG86" s="19">
        <f t="shared" si="13"/>
        <v>400</v>
      </c>
      <c r="AH86" s="19">
        <f t="shared" si="14"/>
        <v>825</v>
      </c>
      <c r="AI86" s="20">
        <f t="shared" si="15"/>
        <v>1100</v>
      </c>
      <c r="AJ86" s="20">
        <f t="shared" si="16"/>
        <v>2000</v>
      </c>
    </row>
    <row r="87" spans="1:36" ht="12.75">
      <c r="A87" s="1"/>
      <c r="B87" s="1"/>
      <c r="C87" s="1"/>
      <c r="D87" s="1"/>
      <c r="E87" s="1" t="s">
        <v>99</v>
      </c>
      <c r="F87" s="31">
        <v>0</v>
      </c>
      <c r="G87" s="21">
        <v>0</v>
      </c>
      <c r="H87" s="31">
        <v>0</v>
      </c>
      <c r="I87" s="16"/>
      <c r="J87" s="31">
        <v>0</v>
      </c>
      <c r="K87" s="16"/>
      <c r="L87" s="31">
        <v>0</v>
      </c>
      <c r="M87" s="16"/>
      <c r="N87" s="31">
        <v>0</v>
      </c>
      <c r="O87" s="21">
        <v>0</v>
      </c>
      <c r="P87" s="31">
        <v>0</v>
      </c>
      <c r="Q87" s="16"/>
      <c r="R87" s="31">
        <v>0</v>
      </c>
      <c r="S87" s="16"/>
      <c r="T87" s="31">
        <v>0</v>
      </c>
      <c r="U87" s="16"/>
      <c r="V87" s="31">
        <v>0</v>
      </c>
      <c r="W87" s="16"/>
      <c r="X87" s="16">
        <v>0</v>
      </c>
      <c r="Y87" s="17"/>
      <c r="Z87" s="31">
        <v>0</v>
      </c>
      <c r="AA87" s="16"/>
      <c r="AB87" s="16">
        <v>0</v>
      </c>
      <c r="AC87" s="16">
        <v>0</v>
      </c>
      <c r="AD87" s="16">
        <f t="shared" si="11"/>
        <v>0</v>
      </c>
      <c r="AE87" s="16">
        <f t="shared" si="12"/>
        <v>0</v>
      </c>
      <c r="AG87" s="19">
        <f t="shared" si="13"/>
        <v>0</v>
      </c>
      <c r="AH87" s="19">
        <f t="shared" si="14"/>
        <v>0</v>
      </c>
      <c r="AI87" s="20">
        <f t="shared" si="15"/>
        <v>0</v>
      </c>
      <c r="AJ87" s="20">
        <f t="shared" si="16"/>
        <v>0</v>
      </c>
    </row>
    <row r="88" spans="1:36" ht="12.75">
      <c r="A88" s="1"/>
      <c r="B88" s="1"/>
      <c r="C88" s="1"/>
      <c r="D88" s="1"/>
      <c r="E88" s="1" t="s">
        <v>100</v>
      </c>
      <c r="F88" s="31">
        <v>2000</v>
      </c>
      <c r="G88" s="16">
        <v>450</v>
      </c>
      <c r="H88" s="31">
        <v>4400</v>
      </c>
      <c r="I88" s="16">
        <v>2700</v>
      </c>
      <c r="J88" s="31">
        <v>8700</v>
      </c>
      <c r="K88" s="16">
        <v>8500</v>
      </c>
      <c r="L88" s="31">
        <v>2400</v>
      </c>
      <c r="M88" s="16">
        <v>600</v>
      </c>
      <c r="N88" s="31">
        <v>13700</v>
      </c>
      <c r="O88" s="16">
        <v>9600</v>
      </c>
      <c r="P88" s="31">
        <v>0</v>
      </c>
      <c r="Q88" s="16"/>
      <c r="R88" s="31">
        <v>300</v>
      </c>
      <c r="S88" s="16">
        <v>302</v>
      </c>
      <c r="T88" s="31">
        <v>9700</v>
      </c>
      <c r="U88" s="16">
        <v>7500</v>
      </c>
      <c r="V88" s="31">
        <v>600</v>
      </c>
      <c r="W88" s="16">
        <v>600</v>
      </c>
      <c r="X88" s="16">
        <v>0</v>
      </c>
      <c r="Y88" s="17"/>
      <c r="Z88" s="31">
        <v>0</v>
      </c>
      <c r="AA88" s="16"/>
      <c r="AB88" s="16">
        <v>0</v>
      </c>
      <c r="AC88" s="16">
        <v>0</v>
      </c>
      <c r="AD88" s="21">
        <f aca="true" t="shared" si="17" ref="AD88:AD114">ROUND(F88+H88+J88+L88+N88+P88+R88+T88+V88+X88+Z88+AB88,5)</f>
        <v>41800</v>
      </c>
      <c r="AE88" s="21">
        <f aca="true" t="shared" si="18" ref="AE88:AE114">ROUND(G88+I88+K88+M88+O88+Q88+S88+U88+W88+Y88+AA88+AC88,5)</f>
        <v>30252</v>
      </c>
      <c r="AG88" s="19">
        <f t="shared" si="13"/>
        <v>28100</v>
      </c>
      <c r="AH88" s="19">
        <f t="shared" si="14"/>
        <v>20652</v>
      </c>
      <c r="AI88" s="20">
        <f t="shared" si="15"/>
        <v>13700</v>
      </c>
      <c r="AJ88" s="20">
        <f t="shared" si="16"/>
        <v>9600</v>
      </c>
    </row>
    <row r="89" spans="1:36" ht="12.75">
      <c r="A89" s="1"/>
      <c r="B89" s="1"/>
      <c r="C89" s="1"/>
      <c r="D89" s="1"/>
      <c r="E89" s="1" t="s">
        <v>101</v>
      </c>
      <c r="F89" s="31">
        <v>0</v>
      </c>
      <c r="G89" s="16"/>
      <c r="H89" s="31">
        <v>0</v>
      </c>
      <c r="I89" s="16">
        <v>600</v>
      </c>
      <c r="J89" s="31">
        <v>0</v>
      </c>
      <c r="K89" s="16"/>
      <c r="L89" s="31">
        <v>0</v>
      </c>
      <c r="M89" s="16">
        <v>0</v>
      </c>
      <c r="N89" s="31">
        <v>0</v>
      </c>
      <c r="O89" s="16">
        <v>2000</v>
      </c>
      <c r="P89" s="31">
        <v>0</v>
      </c>
      <c r="Q89" s="16"/>
      <c r="R89" s="31">
        <v>0</v>
      </c>
      <c r="S89" s="16"/>
      <c r="T89" s="31">
        <v>0</v>
      </c>
      <c r="U89" s="16">
        <v>0</v>
      </c>
      <c r="V89" s="31">
        <v>0</v>
      </c>
      <c r="W89" s="16"/>
      <c r="X89" s="16">
        <v>0</v>
      </c>
      <c r="Y89" s="17"/>
      <c r="Z89" s="31">
        <v>0</v>
      </c>
      <c r="AA89" s="16"/>
      <c r="AB89" s="16">
        <v>0</v>
      </c>
      <c r="AC89" s="16">
        <v>0</v>
      </c>
      <c r="AD89" s="16">
        <f t="shared" si="17"/>
        <v>0</v>
      </c>
      <c r="AE89" s="16">
        <f t="shared" si="18"/>
        <v>2600</v>
      </c>
      <c r="AG89" s="19">
        <f t="shared" si="13"/>
        <v>0</v>
      </c>
      <c r="AH89" s="19">
        <f t="shared" si="14"/>
        <v>600</v>
      </c>
      <c r="AI89" s="20">
        <f t="shared" si="15"/>
        <v>0</v>
      </c>
      <c r="AJ89" s="20">
        <f t="shared" si="16"/>
        <v>2000</v>
      </c>
    </row>
    <row r="90" spans="1:36" ht="12.75">
      <c r="A90" s="1"/>
      <c r="B90" s="1"/>
      <c r="C90" s="1"/>
      <c r="D90" s="1"/>
      <c r="E90" s="1" t="s">
        <v>102</v>
      </c>
      <c r="F90" s="31">
        <v>0</v>
      </c>
      <c r="G90" s="16"/>
      <c r="H90" s="31">
        <v>0</v>
      </c>
      <c r="I90" s="16"/>
      <c r="J90" s="31">
        <v>0</v>
      </c>
      <c r="K90" s="16"/>
      <c r="L90" s="31">
        <v>0</v>
      </c>
      <c r="M90" s="16"/>
      <c r="N90" s="31">
        <v>0</v>
      </c>
      <c r="O90" s="16"/>
      <c r="P90" s="31">
        <v>0</v>
      </c>
      <c r="Q90" s="16"/>
      <c r="R90" s="31">
        <v>0</v>
      </c>
      <c r="S90" s="16"/>
      <c r="T90" s="31">
        <v>0</v>
      </c>
      <c r="U90" s="16"/>
      <c r="V90" s="31">
        <v>0</v>
      </c>
      <c r="W90" s="16"/>
      <c r="X90" s="16">
        <v>0</v>
      </c>
      <c r="Y90" s="17"/>
      <c r="Z90" s="31">
        <v>0</v>
      </c>
      <c r="AA90" s="16"/>
      <c r="AB90" s="16">
        <v>0</v>
      </c>
      <c r="AC90" s="16">
        <v>0</v>
      </c>
      <c r="AD90" s="16">
        <f t="shared" si="17"/>
        <v>0</v>
      </c>
      <c r="AE90" s="16">
        <f t="shared" si="18"/>
        <v>0</v>
      </c>
      <c r="AG90" s="19">
        <f t="shared" si="13"/>
        <v>0</v>
      </c>
      <c r="AH90" s="19">
        <f t="shared" si="14"/>
        <v>0</v>
      </c>
      <c r="AI90" s="20">
        <f t="shared" si="15"/>
        <v>0</v>
      </c>
      <c r="AJ90" s="20">
        <f t="shared" si="16"/>
        <v>0</v>
      </c>
    </row>
    <row r="91" spans="1:36" ht="12.75">
      <c r="A91" s="1"/>
      <c r="B91" s="1"/>
      <c r="C91" s="1"/>
      <c r="D91" s="1"/>
      <c r="E91" s="1" t="s">
        <v>103</v>
      </c>
      <c r="F91" s="31">
        <v>100</v>
      </c>
      <c r="G91" s="16">
        <v>100</v>
      </c>
      <c r="H91" s="31">
        <v>0</v>
      </c>
      <c r="I91" s="16"/>
      <c r="J91" s="31">
        <v>0</v>
      </c>
      <c r="K91" s="16"/>
      <c r="L91" s="31">
        <v>0</v>
      </c>
      <c r="M91" s="16"/>
      <c r="N91" s="31">
        <v>1700</v>
      </c>
      <c r="O91" s="16">
        <v>2500</v>
      </c>
      <c r="P91" s="31">
        <v>1700</v>
      </c>
      <c r="Q91" s="16">
        <v>2000</v>
      </c>
      <c r="R91" s="31">
        <v>0</v>
      </c>
      <c r="S91" s="16"/>
      <c r="T91" s="31">
        <v>0</v>
      </c>
      <c r="U91" s="16"/>
      <c r="V91" s="31">
        <v>0</v>
      </c>
      <c r="W91" s="16"/>
      <c r="X91" s="16">
        <v>0</v>
      </c>
      <c r="Y91" s="17"/>
      <c r="Z91" s="31">
        <v>2250</v>
      </c>
      <c r="AA91" s="16">
        <v>2000</v>
      </c>
      <c r="AB91" s="16">
        <v>0</v>
      </c>
      <c r="AC91" s="16">
        <v>0</v>
      </c>
      <c r="AD91" s="16">
        <f t="shared" si="17"/>
        <v>5750</v>
      </c>
      <c r="AE91" s="16">
        <f t="shared" si="18"/>
        <v>6600</v>
      </c>
      <c r="AG91" s="19">
        <f t="shared" si="13"/>
        <v>2350</v>
      </c>
      <c r="AH91" s="19">
        <f t="shared" si="14"/>
        <v>2100</v>
      </c>
      <c r="AI91" s="20">
        <f t="shared" si="15"/>
        <v>3400</v>
      </c>
      <c r="AJ91" s="20">
        <f t="shared" si="16"/>
        <v>4500</v>
      </c>
    </row>
    <row r="92" spans="1:36" ht="12.75">
      <c r="A92" s="1"/>
      <c r="B92" s="1"/>
      <c r="C92" s="1"/>
      <c r="D92" s="1"/>
      <c r="E92" s="1" t="s">
        <v>104</v>
      </c>
      <c r="F92" s="31">
        <v>15</v>
      </c>
      <c r="G92" s="16">
        <v>15</v>
      </c>
      <c r="H92" s="31">
        <v>0</v>
      </c>
      <c r="I92" s="16"/>
      <c r="J92" s="31">
        <v>0</v>
      </c>
      <c r="K92" s="16"/>
      <c r="L92" s="31">
        <v>0</v>
      </c>
      <c r="M92" s="16"/>
      <c r="N92" s="31">
        <v>500</v>
      </c>
      <c r="O92" s="16">
        <v>500</v>
      </c>
      <c r="P92" s="31">
        <v>0</v>
      </c>
      <c r="Q92" s="16"/>
      <c r="R92" s="31">
        <v>0</v>
      </c>
      <c r="S92" s="16"/>
      <c r="T92" s="31">
        <v>150</v>
      </c>
      <c r="U92" s="16"/>
      <c r="V92" s="31">
        <v>50</v>
      </c>
      <c r="W92" s="16">
        <v>100</v>
      </c>
      <c r="X92" s="16">
        <v>0</v>
      </c>
      <c r="Y92" s="17"/>
      <c r="Z92" s="31">
        <v>0</v>
      </c>
      <c r="AA92" s="16"/>
      <c r="AB92" s="16">
        <v>0</v>
      </c>
      <c r="AC92" s="16">
        <v>0</v>
      </c>
      <c r="AD92" s="16">
        <f t="shared" si="17"/>
        <v>715</v>
      </c>
      <c r="AE92" s="16">
        <f t="shared" si="18"/>
        <v>615</v>
      </c>
      <c r="AG92" s="19">
        <f t="shared" si="13"/>
        <v>215</v>
      </c>
      <c r="AH92" s="19">
        <f t="shared" si="14"/>
        <v>115</v>
      </c>
      <c r="AI92" s="20">
        <f t="shared" si="15"/>
        <v>500</v>
      </c>
      <c r="AJ92" s="20">
        <f t="shared" si="16"/>
        <v>500</v>
      </c>
    </row>
    <row r="93" spans="1:36" ht="12.75">
      <c r="A93" s="1"/>
      <c r="B93" s="1"/>
      <c r="C93" s="1"/>
      <c r="D93" s="1"/>
      <c r="E93" s="1" t="s">
        <v>105</v>
      </c>
      <c r="F93" s="31">
        <v>0</v>
      </c>
      <c r="G93" s="16"/>
      <c r="H93" s="31">
        <v>0</v>
      </c>
      <c r="I93" s="16"/>
      <c r="J93" s="31">
        <v>0</v>
      </c>
      <c r="K93" s="16"/>
      <c r="L93" s="31">
        <v>0</v>
      </c>
      <c r="M93" s="16"/>
      <c r="N93" s="31">
        <v>0</v>
      </c>
      <c r="O93" s="16"/>
      <c r="P93" s="31">
        <v>0</v>
      </c>
      <c r="Q93" s="16"/>
      <c r="R93" s="31">
        <v>0</v>
      </c>
      <c r="S93" s="16"/>
      <c r="T93" s="31">
        <v>31</v>
      </c>
      <c r="U93" s="16">
        <v>0</v>
      </c>
      <c r="V93" s="31">
        <v>0</v>
      </c>
      <c r="W93" s="16"/>
      <c r="X93" s="16">
        <v>0</v>
      </c>
      <c r="Y93" s="17"/>
      <c r="Z93" s="31">
        <v>0</v>
      </c>
      <c r="AA93" s="16"/>
      <c r="AB93" s="16">
        <v>0</v>
      </c>
      <c r="AC93" s="16">
        <v>0</v>
      </c>
      <c r="AD93" s="16">
        <f t="shared" si="17"/>
        <v>31</v>
      </c>
      <c r="AE93" s="16">
        <f t="shared" si="18"/>
        <v>0</v>
      </c>
      <c r="AG93" s="19">
        <f t="shared" si="13"/>
        <v>31</v>
      </c>
      <c r="AH93" s="19">
        <f t="shared" si="14"/>
        <v>0</v>
      </c>
      <c r="AI93" s="20">
        <f t="shared" si="15"/>
        <v>0</v>
      </c>
      <c r="AJ93" s="20">
        <f t="shared" si="16"/>
        <v>0</v>
      </c>
    </row>
    <row r="94" spans="1:36" ht="12.75">
      <c r="A94" s="1"/>
      <c r="B94" s="1"/>
      <c r="C94" s="1"/>
      <c r="D94" s="1"/>
      <c r="E94" s="1" t="s">
        <v>106</v>
      </c>
      <c r="F94" s="31">
        <v>0</v>
      </c>
      <c r="G94" s="16">
        <v>2</v>
      </c>
      <c r="H94" s="31">
        <v>0</v>
      </c>
      <c r="I94" s="16"/>
      <c r="J94" s="31">
        <v>0</v>
      </c>
      <c r="K94" s="16"/>
      <c r="L94" s="31">
        <v>0</v>
      </c>
      <c r="M94" s="16"/>
      <c r="N94" s="31">
        <v>0</v>
      </c>
      <c r="O94" s="16"/>
      <c r="P94" s="31">
        <v>0</v>
      </c>
      <c r="Q94" s="16"/>
      <c r="R94" s="31">
        <v>0</v>
      </c>
      <c r="S94" s="16"/>
      <c r="T94" s="31">
        <v>0</v>
      </c>
      <c r="U94" s="16"/>
      <c r="V94" s="31">
        <v>0</v>
      </c>
      <c r="W94" s="16"/>
      <c r="X94" s="16">
        <v>0</v>
      </c>
      <c r="Y94" s="17"/>
      <c r="Z94" s="31">
        <v>0</v>
      </c>
      <c r="AA94" s="16"/>
      <c r="AB94" s="16">
        <v>0</v>
      </c>
      <c r="AC94" s="16">
        <v>0</v>
      </c>
      <c r="AD94" s="16">
        <f t="shared" si="17"/>
        <v>0</v>
      </c>
      <c r="AE94" s="16">
        <f t="shared" si="18"/>
        <v>2</v>
      </c>
      <c r="AG94" s="19">
        <f t="shared" si="13"/>
        <v>0</v>
      </c>
      <c r="AH94" s="19">
        <f t="shared" si="14"/>
        <v>2</v>
      </c>
      <c r="AI94" s="20">
        <f t="shared" si="15"/>
        <v>0</v>
      </c>
      <c r="AJ94" s="20">
        <f t="shared" si="16"/>
        <v>0</v>
      </c>
    </row>
    <row r="95" spans="1:36" ht="12.75">
      <c r="A95" s="1"/>
      <c r="B95" s="1"/>
      <c r="C95" s="1"/>
      <c r="D95" s="1"/>
      <c r="E95" s="1" t="s">
        <v>107</v>
      </c>
      <c r="F95" s="31">
        <v>30</v>
      </c>
      <c r="G95" s="16">
        <v>30</v>
      </c>
      <c r="H95" s="31">
        <v>0</v>
      </c>
      <c r="I95" s="16"/>
      <c r="J95" s="31">
        <v>0</v>
      </c>
      <c r="K95" s="16"/>
      <c r="L95" s="31">
        <v>0</v>
      </c>
      <c r="M95" s="16"/>
      <c r="N95" s="31">
        <v>280</v>
      </c>
      <c r="O95" s="16">
        <v>0</v>
      </c>
      <c r="P95" s="31">
        <v>0</v>
      </c>
      <c r="Q95" s="16">
        <v>0</v>
      </c>
      <c r="R95" s="31">
        <v>0</v>
      </c>
      <c r="S95" s="16"/>
      <c r="T95" s="31">
        <v>0</v>
      </c>
      <c r="U95" s="16"/>
      <c r="V95" s="31">
        <v>0</v>
      </c>
      <c r="W95" s="16"/>
      <c r="X95" s="16">
        <v>0</v>
      </c>
      <c r="Y95" s="17"/>
      <c r="Z95" s="31">
        <v>0</v>
      </c>
      <c r="AA95" s="16"/>
      <c r="AB95" s="16">
        <v>0</v>
      </c>
      <c r="AC95" s="16">
        <v>0</v>
      </c>
      <c r="AD95" s="16">
        <f t="shared" si="17"/>
        <v>310</v>
      </c>
      <c r="AE95" s="16">
        <f t="shared" si="18"/>
        <v>30</v>
      </c>
      <c r="AG95" s="19">
        <f t="shared" si="13"/>
        <v>30</v>
      </c>
      <c r="AH95" s="19">
        <f t="shared" si="14"/>
        <v>30</v>
      </c>
      <c r="AI95" s="20">
        <f t="shared" si="15"/>
        <v>280</v>
      </c>
      <c r="AJ95" s="20">
        <f t="shared" si="16"/>
        <v>0</v>
      </c>
    </row>
    <row r="96" spans="1:36" ht="12.75">
      <c r="A96" s="1"/>
      <c r="B96" s="1"/>
      <c r="C96" s="1"/>
      <c r="D96" s="1"/>
      <c r="E96" s="1" t="s">
        <v>108</v>
      </c>
      <c r="F96" s="31">
        <v>0</v>
      </c>
      <c r="G96" s="16">
        <v>0</v>
      </c>
      <c r="H96" s="31">
        <v>0</v>
      </c>
      <c r="I96" s="16"/>
      <c r="J96" s="31">
        <v>0</v>
      </c>
      <c r="K96" s="16"/>
      <c r="L96" s="31">
        <v>0</v>
      </c>
      <c r="M96" s="16"/>
      <c r="N96" s="31">
        <v>0</v>
      </c>
      <c r="O96" s="16">
        <v>25</v>
      </c>
      <c r="P96" s="31">
        <v>0</v>
      </c>
      <c r="Q96" s="16"/>
      <c r="R96" s="31">
        <v>0</v>
      </c>
      <c r="S96" s="16"/>
      <c r="T96" s="31">
        <v>0</v>
      </c>
      <c r="U96" s="16"/>
      <c r="V96" s="31">
        <v>0</v>
      </c>
      <c r="W96" s="16"/>
      <c r="X96" s="16">
        <v>0</v>
      </c>
      <c r="Y96" s="17"/>
      <c r="Z96" s="31">
        <v>0</v>
      </c>
      <c r="AA96" s="16"/>
      <c r="AB96" s="16">
        <v>0</v>
      </c>
      <c r="AC96" s="16">
        <v>0</v>
      </c>
      <c r="AD96" s="16">
        <f t="shared" si="17"/>
        <v>0</v>
      </c>
      <c r="AE96" s="16">
        <f t="shared" si="18"/>
        <v>25</v>
      </c>
      <c r="AG96" s="19">
        <f t="shared" si="13"/>
        <v>0</v>
      </c>
      <c r="AH96" s="19">
        <f t="shared" si="14"/>
        <v>0</v>
      </c>
      <c r="AI96" s="20">
        <f t="shared" si="15"/>
        <v>0</v>
      </c>
      <c r="AJ96" s="20">
        <f t="shared" si="16"/>
        <v>25</v>
      </c>
    </row>
    <row r="97" spans="1:36" ht="12.75">
      <c r="A97" s="1"/>
      <c r="B97" s="1"/>
      <c r="C97" s="1"/>
      <c r="D97" s="1"/>
      <c r="E97" s="1" t="s">
        <v>109</v>
      </c>
      <c r="F97" s="31">
        <v>45</v>
      </c>
      <c r="G97" s="16">
        <v>20</v>
      </c>
      <c r="H97" s="31">
        <v>0</v>
      </c>
      <c r="I97" s="16"/>
      <c r="J97" s="31">
        <v>5</v>
      </c>
      <c r="K97" s="16">
        <v>5</v>
      </c>
      <c r="L97" s="31">
        <v>0</v>
      </c>
      <c r="M97" s="16"/>
      <c r="N97" s="31">
        <v>90</v>
      </c>
      <c r="O97" s="16">
        <v>40</v>
      </c>
      <c r="P97" s="31">
        <v>22</v>
      </c>
      <c r="Q97" s="16">
        <v>17</v>
      </c>
      <c r="R97" s="31">
        <v>0</v>
      </c>
      <c r="S97" s="16"/>
      <c r="T97" s="31">
        <v>0</v>
      </c>
      <c r="U97" s="16"/>
      <c r="V97" s="31">
        <v>0</v>
      </c>
      <c r="W97" s="16"/>
      <c r="X97" s="16">
        <v>0</v>
      </c>
      <c r="Y97" s="17"/>
      <c r="Z97" s="31">
        <v>32.4</v>
      </c>
      <c r="AA97" s="16">
        <v>11</v>
      </c>
      <c r="AB97" s="16">
        <v>0</v>
      </c>
      <c r="AC97" s="16">
        <v>0</v>
      </c>
      <c r="AD97" s="16">
        <f t="shared" si="17"/>
        <v>194.4</v>
      </c>
      <c r="AE97" s="16">
        <f t="shared" si="18"/>
        <v>93</v>
      </c>
      <c r="AG97" s="19">
        <f t="shared" si="13"/>
        <v>82.4</v>
      </c>
      <c r="AH97" s="19">
        <f t="shared" si="14"/>
        <v>36</v>
      </c>
      <c r="AI97" s="20">
        <f t="shared" si="15"/>
        <v>112</v>
      </c>
      <c r="AJ97" s="20">
        <f t="shared" si="16"/>
        <v>57</v>
      </c>
    </row>
    <row r="98" spans="1:36" ht="12.75">
      <c r="A98" s="1"/>
      <c r="B98" s="1"/>
      <c r="C98" s="1"/>
      <c r="D98" s="1"/>
      <c r="E98" s="1" t="s">
        <v>110</v>
      </c>
      <c r="F98" s="31">
        <v>0</v>
      </c>
      <c r="G98" s="16">
        <v>0</v>
      </c>
      <c r="H98" s="31">
        <v>0</v>
      </c>
      <c r="I98" s="16">
        <v>0</v>
      </c>
      <c r="J98" s="31">
        <v>0</v>
      </c>
      <c r="K98" s="16">
        <v>0</v>
      </c>
      <c r="L98" s="31">
        <v>0</v>
      </c>
      <c r="M98" s="16">
        <v>4.3</v>
      </c>
      <c r="N98" s="31">
        <v>1300</v>
      </c>
      <c r="O98" s="16">
        <v>1300</v>
      </c>
      <c r="P98" s="31">
        <v>0</v>
      </c>
      <c r="Q98" s="16"/>
      <c r="R98" s="31">
        <v>0</v>
      </c>
      <c r="S98" s="16"/>
      <c r="T98" s="31">
        <v>0</v>
      </c>
      <c r="U98" s="16"/>
      <c r="V98" s="31">
        <v>0</v>
      </c>
      <c r="W98" s="16"/>
      <c r="X98" s="16">
        <v>0</v>
      </c>
      <c r="Y98" s="17"/>
      <c r="Z98" s="31">
        <v>0</v>
      </c>
      <c r="AA98" s="16"/>
      <c r="AB98" s="16">
        <v>0</v>
      </c>
      <c r="AC98" s="16">
        <v>0</v>
      </c>
      <c r="AD98" s="16">
        <f t="shared" si="17"/>
        <v>1300</v>
      </c>
      <c r="AE98" s="16">
        <f t="shared" si="18"/>
        <v>1304.3</v>
      </c>
      <c r="AG98" s="19">
        <f t="shared" si="13"/>
        <v>0</v>
      </c>
      <c r="AH98" s="19">
        <f t="shared" si="14"/>
        <v>4.3</v>
      </c>
      <c r="AI98" s="20">
        <f t="shared" si="15"/>
        <v>1300</v>
      </c>
      <c r="AJ98" s="20">
        <f t="shared" si="16"/>
        <v>1300</v>
      </c>
    </row>
    <row r="99" spans="1:36" ht="12.75">
      <c r="A99" s="1"/>
      <c r="B99" s="1"/>
      <c r="C99" s="1"/>
      <c r="D99" s="1"/>
      <c r="E99" s="1" t="s">
        <v>111</v>
      </c>
      <c r="F99" s="31">
        <v>0</v>
      </c>
      <c r="G99" s="16"/>
      <c r="H99" s="31">
        <v>0</v>
      </c>
      <c r="I99" s="16"/>
      <c r="J99" s="31">
        <v>0</v>
      </c>
      <c r="K99" s="16"/>
      <c r="L99" s="31">
        <v>0</v>
      </c>
      <c r="M99" s="16"/>
      <c r="N99" s="31">
        <v>25</v>
      </c>
      <c r="O99" s="16">
        <v>0</v>
      </c>
      <c r="P99" s="31">
        <v>0</v>
      </c>
      <c r="Q99" s="16"/>
      <c r="R99" s="31">
        <v>0</v>
      </c>
      <c r="S99" s="16"/>
      <c r="T99" s="31">
        <v>0</v>
      </c>
      <c r="U99" s="16"/>
      <c r="V99" s="31">
        <v>0</v>
      </c>
      <c r="W99" s="16">
        <v>0</v>
      </c>
      <c r="X99" s="16">
        <v>0</v>
      </c>
      <c r="Y99" s="17"/>
      <c r="Z99" s="31">
        <v>0</v>
      </c>
      <c r="AA99" s="16"/>
      <c r="AB99" s="16">
        <v>0</v>
      </c>
      <c r="AC99" s="16">
        <v>0</v>
      </c>
      <c r="AD99" s="16">
        <f t="shared" si="17"/>
        <v>25</v>
      </c>
      <c r="AE99" s="16">
        <f t="shared" si="18"/>
        <v>0</v>
      </c>
      <c r="AG99" s="19">
        <f t="shared" si="13"/>
        <v>0</v>
      </c>
      <c r="AH99" s="19">
        <f t="shared" si="14"/>
        <v>0</v>
      </c>
      <c r="AI99" s="20">
        <f t="shared" si="15"/>
        <v>25</v>
      </c>
      <c r="AJ99" s="20">
        <f t="shared" si="16"/>
        <v>0</v>
      </c>
    </row>
    <row r="100" spans="1:36" ht="12.75">
      <c r="A100" s="1"/>
      <c r="B100" s="1"/>
      <c r="C100" s="1"/>
      <c r="D100" s="1"/>
      <c r="E100" s="1" t="s">
        <v>112</v>
      </c>
      <c r="F100" s="31">
        <v>0</v>
      </c>
      <c r="G100" s="16"/>
      <c r="H100" s="31">
        <v>0</v>
      </c>
      <c r="I100" s="16"/>
      <c r="J100" s="31">
        <v>0</v>
      </c>
      <c r="K100" s="16"/>
      <c r="L100" s="31">
        <v>0</v>
      </c>
      <c r="M100" s="16"/>
      <c r="N100" s="31">
        <v>0</v>
      </c>
      <c r="O100" s="16"/>
      <c r="P100" s="31">
        <v>0</v>
      </c>
      <c r="Q100" s="16"/>
      <c r="R100" s="31">
        <v>0</v>
      </c>
      <c r="S100" s="16"/>
      <c r="T100" s="31">
        <v>0</v>
      </c>
      <c r="U100" s="16"/>
      <c r="V100" s="31">
        <v>0</v>
      </c>
      <c r="W100" s="16">
        <v>500</v>
      </c>
      <c r="X100" s="16">
        <v>0</v>
      </c>
      <c r="Y100" s="17"/>
      <c r="Z100" s="31">
        <v>0</v>
      </c>
      <c r="AA100" s="16"/>
      <c r="AB100" s="16">
        <v>0</v>
      </c>
      <c r="AC100" s="16">
        <v>0</v>
      </c>
      <c r="AD100" s="16">
        <f t="shared" si="17"/>
        <v>0</v>
      </c>
      <c r="AE100" s="16">
        <f t="shared" si="18"/>
        <v>500</v>
      </c>
      <c r="AG100" s="19">
        <f t="shared" si="13"/>
        <v>0</v>
      </c>
      <c r="AH100" s="19">
        <f t="shared" si="14"/>
        <v>500</v>
      </c>
      <c r="AI100" s="20">
        <f t="shared" si="15"/>
        <v>0</v>
      </c>
      <c r="AJ100" s="20">
        <f t="shared" si="16"/>
        <v>0</v>
      </c>
    </row>
    <row r="101" spans="1:36" ht="12.75">
      <c r="A101" s="1"/>
      <c r="B101" s="1"/>
      <c r="C101" s="1"/>
      <c r="D101" s="1"/>
      <c r="E101" s="1" t="s">
        <v>113</v>
      </c>
      <c r="F101" s="31">
        <v>0</v>
      </c>
      <c r="G101" s="16"/>
      <c r="H101" s="31">
        <v>350</v>
      </c>
      <c r="I101" s="16">
        <v>400</v>
      </c>
      <c r="J101" s="31">
        <v>0</v>
      </c>
      <c r="K101" s="16"/>
      <c r="L101" s="31">
        <v>0</v>
      </c>
      <c r="M101" s="16"/>
      <c r="N101" s="31">
        <v>0</v>
      </c>
      <c r="O101" s="16"/>
      <c r="P101" s="31">
        <v>0</v>
      </c>
      <c r="Q101" s="16"/>
      <c r="R101" s="31">
        <v>0</v>
      </c>
      <c r="S101" s="16"/>
      <c r="T101" s="31">
        <v>350</v>
      </c>
      <c r="U101" s="16">
        <v>350</v>
      </c>
      <c r="V101" s="31">
        <v>0</v>
      </c>
      <c r="W101" s="16"/>
      <c r="X101" s="16">
        <v>0</v>
      </c>
      <c r="Y101" s="17"/>
      <c r="Z101" s="31">
        <v>0</v>
      </c>
      <c r="AA101" s="16"/>
      <c r="AB101" s="16">
        <v>0</v>
      </c>
      <c r="AC101" s="16">
        <v>0</v>
      </c>
      <c r="AD101" s="16">
        <f t="shared" si="17"/>
        <v>700</v>
      </c>
      <c r="AE101" s="16">
        <f t="shared" si="18"/>
        <v>750</v>
      </c>
      <c r="AG101" s="19">
        <f t="shared" si="13"/>
        <v>700</v>
      </c>
      <c r="AH101" s="19">
        <f t="shared" si="14"/>
        <v>750</v>
      </c>
      <c r="AI101" s="20">
        <f t="shared" si="15"/>
        <v>0</v>
      </c>
      <c r="AJ101" s="20">
        <f t="shared" si="16"/>
        <v>0</v>
      </c>
    </row>
    <row r="102" spans="1:36" ht="12.75">
      <c r="A102" s="1"/>
      <c r="B102" s="1"/>
      <c r="C102" s="1"/>
      <c r="D102" s="1"/>
      <c r="E102" s="1" t="s">
        <v>114</v>
      </c>
      <c r="F102" s="31">
        <v>0</v>
      </c>
      <c r="G102" s="16">
        <v>290</v>
      </c>
      <c r="H102" s="31">
        <v>0</v>
      </c>
      <c r="I102" s="16"/>
      <c r="J102" s="31">
        <v>0</v>
      </c>
      <c r="K102" s="16"/>
      <c r="L102" s="31">
        <v>0</v>
      </c>
      <c r="M102" s="16"/>
      <c r="N102" s="31">
        <v>460</v>
      </c>
      <c r="O102" s="16">
        <v>780</v>
      </c>
      <c r="P102" s="31">
        <v>0</v>
      </c>
      <c r="Q102" s="16"/>
      <c r="R102" s="31">
        <v>0</v>
      </c>
      <c r="S102" s="16"/>
      <c r="T102" s="31">
        <v>0</v>
      </c>
      <c r="U102" s="16"/>
      <c r="V102" s="31">
        <v>0</v>
      </c>
      <c r="W102" s="16"/>
      <c r="X102" s="16">
        <v>0</v>
      </c>
      <c r="Y102" s="17"/>
      <c r="Z102" s="31">
        <v>0</v>
      </c>
      <c r="AA102" s="16"/>
      <c r="AB102" s="16">
        <v>0</v>
      </c>
      <c r="AC102" s="16">
        <v>0</v>
      </c>
      <c r="AD102" s="16">
        <f t="shared" si="17"/>
        <v>460</v>
      </c>
      <c r="AE102" s="16">
        <f t="shared" si="18"/>
        <v>1070</v>
      </c>
      <c r="AG102" s="19">
        <f t="shared" si="13"/>
        <v>0</v>
      </c>
      <c r="AH102" s="19">
        <f t="shared" si="14"/>
        <v>290</v>
      </c>
      <c r="AI102" s="20">
        <f t="shared" si="15"/>
        <v>460</v>
      </c>
      <c r="AJ102" s="20">
        <f t="shared" si="16"/>
        <v>780</v>
      </c>
    </row>
    <row r="103" spans="1:36" ht="12.75">
      <c r="A103" s="1"/>
      <c r="B103" s="1"/>
      <c r="C103" s="1"/>
      <c r="D103" s="1"/>
      <c r="E103" s="1" t="s">
        <v>115</v>
      </c>
      <c r="F103" s="31">
        <v>3700</v>
      </c>
      <c r="G103" s="16">
        <v>2520</v>
      </c>
      <c r="H103" s="31">
        <v>700</v>
      </c>
      <c r="I103" s="16">
        <v>629.08</v>
      </c>
      <c r="J103" s="31">
        <v>0</v>
      </c>
      <c r="K103" s="16"/>
      <c r="L103" s="31">
        <v>0</v>
      </c>
      <c r="M103" s="16"/>
      <c r="N103" s="31">
        <v>4500</v>
      </c>
      <c r="O103" s="16">
        <v>3300</v>
      </c>
      <c r="P103" s="31">
        <v>0</v>
      </c>
      <c r="Q103" s="16"/>
      <c r="R103" s="31">
        <v>0</v>
      </c>
      <c r="S103" s="16"/>
      <c r="T103" s="31">
        <v>500</v>
      </c>
      <c r="U103" s="16">
        <v>290</v>
      </c>
      <c r="V103" s="31">
        <v>175</v>
      </c>
      <c r="W103" s="16">
        <v>70</v>
      </c>
      <c r="X103" s="16">
        <v>0</v>
      </c>
      <c r="Y103" s="17"/>
      <c r="Z103" s="31">
        <v>0</v>
      </c>
      <c r="AA103" s="16"/>
      <c r="AB103" s="16">
        <v>0</v>
      </c>
      <c r="AC103" s="16">
        <v>0</v>
      </c>
      <c r="AD103" s="16">
        <f t="shared" si="17"/>
        <v>9575</v>
      </c>
      <c r="AE103" s="16">
        <f t="shared" si="18"/>
        <v>6809.08</v>
      </c>
      <c r="AG103" s="19">
        <f t="shared" si="13"/>
        <v>5075</v>
      </c>
      <c r="AH103" s="19">
        <f t="shared" si="14"/>
        <v>3509.08</v>
      </c>
      <c r="AI103" s="20">
        <f t="shared" si="15"/>
        <v>4500</v>
      </c>
      <c r="AJ103" s="20">
        <f t="shared" si="16"/>
        <v>3300</v>
      </c>
    </row>
    <row r="104" spans="1:36" ht="12.75">
      <c r="A104" s="1"/>
      <c r="B104" s="1"/>
      <c r="C104" s="1"/>
      <c r="D104" s="1"/>
      <c r="E104" s="1" t="s">
        <v>116</v>
      </c>
      <c r="F104" s="31">
        <v>350</v>
      </c>
      <c r="G104" s="16">
        <v>250</v>
      </c>
      <c r="H104" s="31">
        <v>680</v>
      </c>
      <c r="I104" s="16">
        <v>528.46</v>
      </c>
      <c r="J104" s="31">
        <v>1300</v>
      </c>
      <c r="K104" s="16">
        <v>993.51</v>
      </c>
      <c r="L104" s="31">
        <v>0</v>
      </c>
      <c r="M104" s="16"/>
      <c r="N104" s="31">
        <v>1000</v>
      </c>
      <c r="O104" s="16">
        <v>950</v>
      </c>
      <c r="P104" s="31">
        <v>0</v>
      </c>
      <c r="Q104" s="16"/>
      <c r="R104" s="31">
        <v>0</v>
      </c>
      <c r="S104" s="16"/>
      <c r="T104" s="31">
        <v>275</v>
      </c>
      <c r="U104" s="16"/>
      <c r="V104" s="31">
        <v>670</v>
      </c>
      <c r="W104" s="16">
        <v>780</v>
      </c>
      <c r="X104" s="16">
        <v>0</v>
      </c>
      <c r="Y104" s="17"/>
      <c r="Z104" s="31">
        <v>0</v>
      </c>
      <c r="AA104" s="16"/>
      <c r="AB104" s="16">
        <v>0</v>
      </c>
      <c r="AC104" s="16">
        <v>0</v>
      </c>
      <c r="AD104" s="16">
        <f t="shared" si="17"/>
        <v>4275</v>
      </c>
      <c r="AE104" s="16">
        <f t="shared" si="18"/>
        <v>3501.97</v>
      </c>
      <c r="AG104" s="19">
        <f t="shared" si="13"/>
        <v>3275</v>
      </c>
      <c r="AH104" s="19">
        <f t="shared" si="14"/>
        <v>2551.9700000000003</v>
      </c>
      <c r="AI104" s="20">
        <f t="shared" si="15"/>
        <v>1000</v>
      </c>
      <c r="AJ104" s="20">
        <f t="shared" si="16"/>
        <v>950</v>
      </c>
    </row>
    <row r="105" spans="1:36" ht="12.75">
      <c r="A105" s="1"/>
      <c r="B105" s="1"/>
      <c r="C105" s="1"/>
      <c r="D105" s="1"/>
      <c r="E105" s="1" t="s">
        <v>117</v>
      </c>
      <c r="F105" s="31">
        <v>1600</v>
      </c>
      <c r="G105" s="16">
        <v>2200</v>
      </c>
      <c r="H105" s="31">
        <v>1600</v>
      </c>
      <c r="I105" s="16">
        <v>1900</v>
      </c>
      <c r="J105" s="31">
        <v>1000</v>
      </c>
      <c r="K105" s="16">
        <v>1100</v>
      </c>
      <c r="L105" s="31">
        <v>0</v>
      </c>
      <c r="M105" s="16"/>
      <c r="N105" s="31">
        <v>37700</v>
      </c>
      <c r="O105" s="24">
        <v>40000</v>
      </c>
      <c r="P105" s="31">
        <v>0</v>
      </c>
      <c r="Q105" s="16"/>
      <c r="R105" s="31">
        <v>0</v>
      </c>
      <c r="S105" s="16"/>
      <c r="T105" s="31">
        <v>2300</v>
      </c>
      <c r="U105" s="16">
        <v>1600</v>
      </c>
      <c r="V105" s="31">
        <v>3850</v>
      </c>
      <c r="W105" s="16">
        <v>4850</v>
      </c>
      <c r="X105" s="16">
        <v>0</v>
      </c>
      <c r="Y105" s="17"/>
      <c r="Z105" s="31">
        <v>0</v>
      </c>
      <c r="AA105" s="16"/>
      <c r="AB105" s="16">
        <v>0</v>
      </c>
      <c r="AC105" s="16">
        <v>0</v>
      </c>
      <c r="AD105" s="16">
        <f t="shared" si="17"/>
        <v>48050</v>
      </c>
      <c r="AE105" s="16">
        <f t="shared" si="18"/>
        <v>51650</v>
      </c>
      <c r="AG105" s="19">
        <f t="shared" si="13"/>
        <v>10350</v>
      </c>
      <c r="AH105" s="19">
        <f t="shared" si="14"/>
        <v>11650</v>
      </c>
      <c r="AI105" s="20">
        <f t="shared" si="15"/>
        <v>37700</v>
      </c>
      <c r="AJ105" s="20">
        <f t="shared" si="16"/>
        <v>40000</v>
      </c>
    </row>
    <row r="106" spans="1:36" ht="12.75">
      <c r="A106" s="1"/>
      <c r="B106" s="1"/>
      <c r="C106" s="1"/>
      <c r="D106" s="1"/>
      <c r="E106" s="1" t="s">
        <v>118</v>
      </c>
      <c r="F106" s="31">
        <v>1300</v>
      </c>
      <c r="G106" s="16">
        <v>1500</v>
      </c>
      <c r="H106" s="31">
        <v>3000</v>
      </c>
      <c r="I106" s="16">
        <v>4000</v>
      </c>
      <c r="J106" s="31">
        <v>1000</v>
      </c>
      <c r="K106" s="16">
        <v>2000</v>
      </c>
      <c r="L106" s="31">
        <v>0</v>
      </c>
      <c r="M106" s="16"/>
      <c r="N106" s="31">
        <v>3000</v>
      </c>
      <c r="O106" s="16">
        <v>3000</v>
      </c>
      <c r="P106" s="31">
        <v>0</v>
      </c>
      <c r="Q106" s="16"/>
      <c r="R106" s="31">
        <v>0</v>
      </c>
      <c r="S106" s="16"/>
      <c r="T106" s="31">
        <v>3500</v>
      </c>
      <c r="U106" s="16">
        <v>4554.59</v>
      </c>
      <c r="V106" s="31">
        <v>1200</v>
      </c>
      <c r="W106" s="16">
        <v>2000</v>
      </c>
      <c r="X106" s="16">
        <v>0</v>
      </c>
      <c r="Y106" s="17"/>
      <c r="Z106" s="31">
        <v>0</v>
      </c>
      <c r="AA106" s="16"/>
      <c r="AB106" s="16">
        <v>0</v>
      </c>
      <c r="AC106" s="16">
        <v>0</v>
      </c>
      <c r="AD106" s="16">
        <f t="shared" si="17"/>
        <v>13000</v>
      </c>
      <c r="AE106" s="16">
        <f t="shared" si="18"/>
        <v>17054.59</v>
      </c>
      <c r="AG106" s="19">
        <f t="shared" si="13"/>
        <v>10000</v>
      </c>
      <c r="AH106" s="19">
        <f t="shared" si="14"/>
        <v>14054.59</v>
      </c>
      <c r="AI106" s="20">
        <f t="shared" si="15"/>
        <v>3000</v>
      </c>
      <c r="AJ106" s="20">
        <f t="shared" si="16"/>
        <v>3000</v>
      </c>
    </row>
    <row r="107" spans="1:36" ht="12.75">
      <c r="A107" s="1"/>
      <c r="B107" s="1"/>
      <c r="C107" s="1"/>
      <c r="D107" s="1"/>
      <c r="E107" s="1" t="s">
        <v>119</v>
      </c>
      <c r="F107" s="31">
        <v>0</v>
      </c>
      <c r="G107" s="16">
        <v>0</v>
      </c>
      <c r="H107" s="31">
        <v>0</v>
      </c>
      <c r="I107" s="16"/>
      <c r="J107" s="31">
        <v>0</v>
      </c>
      <c r="K107" s="16"/>
      <c r="L107" s="31">
        <v>0</v>
      </c>
      <c r="M107" s="16"/>
      <c r="N107" s="31">
        <v>0</v>
      </c>
      <c r="O107" s="16">
        <v>0</v>
      </c>
      <c r="P107" s="31">
        <v>0</v>
      </c>
      <c r="Q107" s="16"/>
      <c r="R107" s="31">
        <v>0</v>
      </c>
      <c r="S107" s="16"/>
      <c r="T107" s="31">
        <v>0</v>
      </c>
      <c r="U107" s="16"/>
      <c r="V107" s="31">
        <v>0</v>
      </c>
      <c r="W107" s="16"/>
      <c r="X107" s="16">
        <v>0</v>
      </c>
      <c r="Y107" s="17"/>
      <c r="Z107" s="31">
        <v>0</v>
      </c>
      <c r="AA107" s="16"/>
      <c r="AB107" s="16">
        <v>0</v>
      </c>
      <c r="AC107" s="16">
        <v>0</v>
      </c>
      <c r="AD107" s="16">
        <f t="shared" si="17"/>
        <v>0</v>
      </c>
      <c r="AE107" s="16">
        <f t="shared" si="18"/>
        <v>0</v>
      </c>
      <c r="AG107" s="19">
        <f t="shared" si="13"/>
        <v>0</v>
      </c>
      <c r="AH107" s="19">
        <f t="shared" si="14"/>
        <v>0</v>
      </c>
      <c r="AI107" s="20">
        <f t="shared" si="15"/>
        <v>0</v>
      </c>
      <c r="AJ107" s="20">
        <f t="shared" si="16"/>
        <v>0</v>
      </c>
    </row>
    <row r="108" spans="1:36" ht="12.75">
      <c r="A108" s="1"/>
      <c r="B108" s="1"/>
      <c r="C108" s="1"/>
      <c r="D108" s="1"/>
      <c r="E108" s="1" t="s">
        <v>120</v>
      </c>
      <c r="F108" s="31">
        <v>0</v>
      </c>
      <c r="G108" s="16"/>
      <c r="H108" s="31">
        <v>0</v>
      </c>
      <c r="I108" s="16"/>
      <c r="J108" s="31">
        <v>0</v>
      </c>
      <c r="K108" s="16"/>
      <c r="L108" s="31">
        <v>0</v>
      </c>
      <c r="M108" s="16"/>
      <c r="N108" s="31">
        <v>0</v>
      </c>
      <c r="O108" s="16">
        <v>0</v>
      </c>
      <c r="P108" s="31">
        <v>0</v>
      </c>
      <c r="Q108" s="16"/>
      <c r="R108" s="31">
        <v>0</v>
      </c>
      <c r="S108" s="16"/>
      <c r="T108" s="31">
        <v>0</v>
      </c>
      <c r="U108" s="16"/>
      <c r="V108" s="31">
        <v>0</v>
      </c>
      <c r="W108" s="16"/>
      <c r="X108" s="16">
        <v>0</v>
      </c>
      <c r="Y108" s="17"/>
      <c r="Z108" s="31">
        <v>0</v>
      </c>
      <c r="AA108" s="16"/>
      <c r="AB108" s="16">
        <v>0</v>
      </c>
      <c r="AC108" s="16">
        <v>0</v>
      </c>
      <c r="AD108" s="16">
        <f t="shared" si="17"/>
        <v>0</v>
      </c>
      <c r="AE108" s="16">
        <f t="shared" si="18"/>
        <v>0</v>
      </c>
      <c r="AG108" s="19">
        <f t="shared" si="13"/>
        <v>0</v>
      </c>
      <c r="AH108" s="19">
        <f t="shared" si="14"/>
        <v>0</v>
      </c>
      <c r="AI108" s="20">
        <f t="shared" si="15"/>
        <v>0</v>
      </c>
      <c r="AJ108" s="20">
        <f t="shared" si="16"/>
        <v>0</v>
      </c>
    </row>
    <row r="109" spans="1:36" ht="12.75">
      <c r="A109" s="1"/>
      <c r="B109" s="1"/>
      <c r="C109" s="1"/>
      <c r="D109" s="1"/>
      <c r="E109" s="1" t="s">
        <v>121</v>
      </c>
      <c r="F109" s="31">
        <v>0</v>
      </c>
      <c r="G109" s="16"/>
      <c r="H109" s="31">
        <v>0</v>
      </c>
      <c r="I109" s="16"/>
      <c r="J109" s="31">
        <v>0</v>
      </c>
      <c r="K109" s="16"/>
      <c r="L109" s="31">
        <v>0</v>
      </c>
      <c r="M109" s="16"/>
      <c r="N109" s="31">
        <v>0</v>
      </c>
      <c r="O109" s="21"/>
      <c r="P109" s="31">
        <v>0</v>
      </c>
      <c r="Q109" s="16"/>
      <c r="R109" s="31">
        <v>0</v>
      </c>
      <c r="S109" s="16"/>
      <c r="T109" s="31">
        <v>0</v>
      </c>
      <c r="U109" s="16"/>
      <c r="V109" s="31">
        <v>0</v>
      </c>
      <c r="W109" s="16"/>
      <c r="X109" s="16">
        <v>0</v>
      </c>
      <c r="Y109" s="17"/>
      <c r="Z109" s="31">
        <v>0</v>
      </c>
      <c r="AA109" s="16"/>
      <c r="AB109" s="16">
        <v>0</v>
      </c>
      <c r="AC109" s="16">
        <v>0</v>
      </c>
      <c r="AD109" s="16">
        <f t="shared" si="17"/>
        <v>0</v>
      </c>
      <c r="AE109" s="16">
        <f t="shared" si="18"/>
        <v>0</v>
      </c>
      <c r="AG109" s="19">
        <f t="shared" si="13"/>
        <v>0</v>
      </c>
      <c r="AH109" s="19">
        <f t="shared" si="14"/>
        <v>0</v>
      </c>
      <c r="AI109" s="20">
        <f t="shared" si="15"/>
        <v>0</v>
      </c>
      <c r="AJ109" s="20">
        <f t="shared" si="16"/>
        <v>0</v>
      </c>
    </row>
    <row r="110" spans="1:36" ht="12.75">
      <c r="A110" s="1"/>
      <c r="B110" s="1"/>
      <c r="C110" s="1"/>
      <c r="D110" s="1"/>
      <c r="E110" s="1" t="s">
        <v>122</v>
      </c>
      <c r="F110" s="31">
        <v>0</v>
      </c>
      <c r="G110" s="16"/>
      <c r="H110" s="31">
        <v>0</v>
      </c>
      <c r="I110" s="16"/>
      <c r="J110" s="31">
        <v>0</v>
      </c>
      <c r="K110" s="16"/>
      <c r="L110" s="31">
        <v>0</v>
      </c>
      <c r="M110" s="16">
        <v>0</v>
      </c>
      <c r="N110" s="31">
        <v>0</v>
      </c>
      <c r="O110" s="16">
        <v>0</v>
      </c>
      <c r="P110" s="31">
        <v>0</v>
      </c>
      <c r="Q110" s="16"/>
      <c r="R110" s="31">
        <v>0</v>
      </c>
      <c r="S110" s="16"/>
      <c r="T110" s="31">
        <v>0</v>
      </c>
      <c r="U110" s="16"/>
      <c r="V110" s="31">
        <v>0</v>
      </c>
      <c r="W110" s="16"/>
      <c r="X110" s="16">
        <v>0</v>
      </c>
      <c r="Y110" s="17"/>
      <c r="Z110" s="31">
        <v>0</v>
      </c>
      <c r="AA110" s="16"/>
      <c r="AB110" s="16">
        <v>0</v>
      </c>
      <c r="AC110" s="16">
        <v>0</v>
      </c>
      <c r="AD110" s="16">
        <f t="shared" si="17"/>
        <v>0</v>
      </c>
      <c r="AE110" s="16">
        <f t="shared" si="18"/>
        <v>0</v>
      </c>
      <c r="AG110" s="19">
        <f t="shared" si="13"/>
        <v>0</v>
      </c>
      <c r="AH110" s="19">
        <f t="shared" si="14"/>
        <v>0</v>
      </c>
      <c r="AI110" s="20">
        <f t="shared" si="15"/>
        <v>0</v>
      </c>
      <c r="AJ110" s="20">
        <f t="shared" si="16"/>
        <v>0</v>
      </c>
    </row>
    <row r="111" spans="1:36" ht="12.75">
      <c r="A111" s="1"/>
      <c r="B111" s="1"/>
      <c r="C111" s="1"/>
      <c r="D111" s="1"/>
      <c r="E111" s="1" t="s">
        <v>123</v>
      </c>
      <c r="F111" s="31">
        <v>0</v>
      </c>
      <c r="G111" s="16"/>
      <c r="H111" s="31">
        <v>0</v>
      </c>
      <c r="I111" s="16"/>
      <c r="J111" s="31">
        <v>0</v>
      </c>
      <c r="K111" s="16"/>
      <c r="L111" s="31">
        <v>0</v>
      </c>
      <c r="M111" s="16"/>
      <c r="N111" s="31">
        <v>0</v>
      </c>
      <c r="O111" s="16">
        <v>0</v>
      </c>
      <c r="P111" s="31">
        <v>0</v>
      </c>
      <c r="Q111" s="16"/>
      <c r="R111" s="31">
        <v>0</v>
      </c>
      <c r="S111" s="16"/>
      <c r="T111" s="31">
        <v>0</v>
      </c>
      <c r="U111" s="16"/>
      <c r="V111" s="31">
        <v>0</v>
      </c>
      <c r="W111" s="16"/>
      <c r="X111" s="16">
        <v>0</v>
      </c>
      <c r="Y111" s="17"/>
      <c r="Z111" s="31">
        <v>0</v>
      </c>
      <c r="AA111" s="16"/>
      <c r="AB111" s="16">
        <v>0</v>
      </c>
      <c r="AC111" s="16">
        <v>0</v>
      </c>
      <c r="AD111" s="16">
        <f t="shared" si="17"/>
        <v>0</v>
      </c>
      <c r="AE111" s="16">
        <f t="shared" si="18"/>
        <v>0</v>
      </c>
      <c r="AG111" s="19">
        <f t="shared" si="13"/>
        <v>0</v>
      </c>
      <c r="AH111" s="19">
        <f t="shared" si="14"/>
        <v>0</v>
      </c>
      <c r="AI111" s="20">
        <f t="shared" si="15"/>
        <v>0</v>
      </c>
      <c r="AJ111" s="20">
        <f t="shared" si="16"/>
        <v>0</v>
      </c>
    </row>
    <row r="112" spans="1:36" ht="13.5" thickBot="1">
      <c r="A112" s="1"/>
      <c r="B112" s="1"/>
      <c r="C112" s="1"/>
      <c r="D112" s="1"/>
      <c r="E112" s="1" t="s">
        <v>124</v>
      </c>
      <c r="F112" s="32">
        <v>0</v>
      </c>
      <c r="G112" s="22"/>
      <c r="H112" s="32">
        <v>0</v>
      </c>
      <c r="I112" s="22"/>
      <c r="J112" s="32">
        <v>0</v>
      </c>
      <c r="K112" s="22"/>
      <c r="L112" s="32">
        <v>0</v>
      </c>
      <c r="M112" s="22"/>
      <c r="N112" s="32">
        <v>31000</v>
      </c>
      <c r="O112" s="22">
        <v>23275</v>
      </c>
      <c r="P112" s="32">
        <v>0</v>
      </c>
      <c r="Q112" s="22"/>
      <c r="R112" s="32">
        <v>0</v>
      </c>
      <c r="S112" s="22"/>
      <c r="T112" s="32">
        <v>0</v>
      </c>
      <c r="U112" s="22"/>
      <c r="V112" s="32">
        <v>0</v>
      </c>
      <c r="W112" s="22"/>
      <c r="X112" s="22">
        <v>0</v>
      </c>
      <c r="Y112" s="17"/>
      <c r="Z112" s="32">
        <v>0</v>
      </c>
      <c r="AA112" s="22"/>
      <c r="AB112" s="22">
        <v>0</v>
      </c>
      <c r="AC112" s="22">
        <v>0</v>
      </c>
      <c r="AD112" s="22">
        <f t="shared" si="17"/>
        <v>31000</v>
      </c>
      <c r="AE112" s="22">
        <f t="shared" si="18"/>
        <v>23275</v>
      </c>
      <c r="AG112" s="19">
        <f t="shared" si="13"/>
        <v>0</v>
      </c>
      <c r="AH112" s="19">
        <f t="shared" si="14"/>
        <v>0</v>
      </c>
      <c r="AI112" s="20">
        <f t="shared" si="15"/>
        <v>31000</v>
      </c>
      <c r="AJ112" s="20">
        <f t="shared" si="16"/>
        <v>23275</v>
      </c>
    </row>
    <row r="113" spans="1:37" ht="13.5" thickBot="1">
      <c r="A113" s="1"/>
      <c r="B113" s="1"/>
      <c r="C113" s="1"/>
      <c r="D113" s="1" t="s">
        <v>125</v>
      </c>
      <c r="E113" s="1"/>
      <c r="F113" s="33">
        <f aca="true" t="shared" si="19" ref="F113:X113">ROUND(SUM(F55:F112),5)</f>
        <v>24640</v>
      </c>
      <c r="G113" s="25">
        <f t="shared" si="19"/>
        <v>26465.13</v>
      </c>
      <c r="H113" s="33">
        <f t="shared" si="19"/>
        <v>55880</v>
      </c>
      <c r="I113" s="27">
        <f t="shared" si="19"/>
        <v>49920.54</v>
      </c>
      <c r="J113" s="33">
        <f t="shared" si="19"/>
        <v>17010</v>
      </c>
      <c r="K113" s="25">
        <f t="shared" si="19"/>
        <v>18186.65</v>
      </c>
      <c r="L113" s="33">
        <f t="shared" si="19"/>
        <v>25275</v>
      </c>
      <c r="M113" s="25">
        <f t="shared" si="19"/>
        <v>22832.09</v>
      </c>
      <c r="N113" s="33">
        <f t="shared" si="19"/>
        <v>218785</v>
      </c>
      <c r="O113" s="25">
        <f t="shared" si="19"/>
        <v>212281.74</v>
      </c>
      <c r="P113" s="33">
        <f t="shared" si="19"/>
        <v>7232</v>
      </c>
      <c r="Q113" s="25">
        <f t="shared" si="19"/>
        <v>8286.38</v>
      </c>
      <c r="R113" s="33">
        <f t="shared" si="19"/>
        <v>339</v>
      </c>
      <c r="S113" s="25">
        <f t="shared" si="19"/>
        <v>351.73</v>
      </c>
      <c r="T113" s="33">
        <f t="shared" si="19"/>
        <v>25916</v>
      </c>
      <c r="U113" s="25">
        <f t="shared" si="19"/>
        <v>18879.39</v>
      </c>
      <c r="V113" s="33">
        <f t="shared" si="19"/>
        <v>11150</v>
      </c>
      <c r="W113" s="25">
        <f t="shared" si="19"/>
        <v>14026.45</v>
      </c>
      <c r="X113" s="25">
        <f t="shared" si="19"/>
        <v>0</v>
      </c>
      <c r="Y113" s="17"/>
      <c r="Z113" s="33">
        <f>ROUND(SUM(Z55:Z112),5)</f>
        <v>15022.4</v>
      </c>
      <c r="AA113" s="25">
        <f>ROUND(SUM(AA55:AA112),5)</f>
        <v>14645.83</v>
      </c>
      <c r="AB113" s="25">
        <f>ROUND(SUM(AB55:AB112),5)</f>
        <v>0</v>
      </c>
      <c r="AC113" s="25">
        <f>ROUND(SUM(AC55:AC112),5)</f>
        <v>0</v>
      </c>
      <c r="AD113" s="25">
        <f t="shared" si="17"/>
        <v>401249.4</v>
      </c>
      <c r="AE113" s="25">
        <f t="shared" si="18"/>
        <v>385875.93</v>
      </c>
      <c r="AF113" s="38"/>
      <c r="AG113" s="36">
        <f t="shared" si="13"/>
        <v>175232.4</v>
      </c>
      <c r="AH113" s="36">
        <f t="shared" si="14"/>
        <v>165307.81</v>
      </c>
      <c r="AI113" s="37">
        <f t="shared" si="15"/>
        <v>226017</v>
      </c>
      <c r="AJ113" s="37">
        <f t="shared" si="16"/>
        <v>220568.12</v>
      </c>
      <c r="AK113" s="38"/>
    </row>
    <row r="114" spans="1:36" ht="12.75">
      <c r="A114" s="1"/>
      <c r="B114" s="1" t="s">
        <v>126</v>
      </c>
      <c r="C114" s="1"/>
      <c r="D114" s="1"/>
      <c r="E114" s="1"/>
      <c r="F114" s="16">
        <f aca="true" t="shared" si="20" ref="F114:X114">ROUND(F3+F54-F113,5)</f>
        <v>-37176.3</v>
      </c>
      <c r="G114" s="16">
        <f t="shared" si="20"/>
        <v>-37872.14</v>
      </c>
      <c r="H114" s="16">
        <f t="shared" si="20"/>
        <v>-17164.3</v>
      </c>
      <c r="I114" s="16">
        <f t="shared" si="20"/>
        <v>-15851.94</v>
      </c>
      <c r="J114" s="16">
        <f t="shared" si="20"/>
        <v>10779.7</v>
      </c>
      <c r="K114" s="16">
        <f t="shared" si="20"/>
        <v>7062.32</v>
      </c>
      <c r="L114" s="16">
        <f t="shared" si="20"/>
        <v>-44079.3</v>
      </c>
      <c r="M114" s="16">
        <f t="shared" si="20"/>
        <v>-44319.21</v>
      </c>
      <c r="N114" s="16">
        <f t="shared" si="20"/>
        <v>-144802.1</v>
      </c>
      <c r="O114" s="16">
        <f t="shared" si="20"/>
        <v>-138210.98</v>
      </c>
      <c r="P114" s="16">
        <f t="shared" si="20"/>
        <v>176494.97</v>
      </c>
      <c r="Q114" s="16">
        <f t="shared" si="20"/>
        <v>177757.61</v>
      </c>
      <c r="R114" s="16">
        <f t="shared" si="20"/>
        <v>5097.21</v>
      </c>
      <c r="S114" s="16">
        <f t="shared" si="20"/>
        <v>2491.61</v>
      </c>
      <c r="T114" s="16">
        <f t="shared" si="20"/>
        <v>-10471.09</v>
      </c>
      <c r="U114" s="16">
        <f t="shared" si="20"/>
        <v>-3446.09</v>
      </c>
      <c r="V114" s="16">
        <f t="shared" si="20"/>
        <v>-17725.89</v>
      </c>
      <c r="W114" s="16">
        <f t="shared" si="20"/>
        <v>-15251.23</v>
      </c>
      <c r="X114" s="16">
        <f t="shared" si="20"/>
        <v>0</v>
      </c>
      <c r="Y114" s="17"/>
      <c r="Z114" s="16">
        <f>ROUND(Z3+Z54-Z113,5)</f>
        <v>142383.67</v>
      </c>
      <c r="AA114" s="16">
        <f>ROUND(AA3+AA54-AA113,5)</f>
        <v>142309.44</v>
      </c>
      <c r="AB114" s="16">
        <f>ROUND(AB3+AB54-AB113,5)</f>
        <v>0</v>
      </c>
      <c r="AC114" s="16">
        <f>ROUND(AC3+AC54-AC113,5)</f>
        <v>0</v>
      </c>
      <c r="AD114" s="16">
        <f t="shared" si="17"/>
        <v>63336.57</v>
      </c>
      <c r="AE114" s="16">
        <f t="shared" si="18"/>
        <v>74669.39</v>
      </c>
      <c r="AG114" s="19">
        <f t="shared" si="13"/>
        <v>31643.70000000001</v>
      </c>
      <c r="AH114" s="19">
        <f t="shared" si="14"/>
        <v>35122.76000000001</v>
      </c>
      <c r="AI114" s="20">
        <f t="shared" si="15"/>
        <v>31692.869999999995</v>
      </c>
      <c r="AJ114" s="20">
        <f t="shared" si="16"/>
        <v>39546.629999999976</v>
      </c>
    </row>
    <row r="115" spans="1:36" ht="12.75">
      <c r="A115" s="1"/>
      <c r="B115" s="1" t="s">
        <v>127</v>
      </c>
      <c r="C115" s="1"/>
      <c r="D115" s="1"/>
      <c r="E115" s="1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7"/>
      <c r="Z115" s="16"/>
      <c r="AA115" s="16"/>
      <c r="AB115" s="16"/>
      <c r="AC115" s="16"/>
      <c r="AD115" s="16"/>
      <c r="AE115" s="16"/>
      <c r="AG115" s="19"/>
      <c r="AH115" s="19"/>
      <c r="AI115" s="20"/>
      <c r="AJ115" s="20"/>
    </row>
    <row r="116" spans="1:36" ht="12.75">
      <c r="A116" s="1"/>
      <c r="B116" s="1"/>
      <c r="C116" s="1" t="s">
        <v>128</v>
      </c>
      <c r="D116" s="1"/>
      <c r="E116" s="1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7"/>
      <c r="Z116" s="16"/>
      <c r="AA116" s="16"/>
      <c r="AB116" s="16"/>
      <c r="AC116" s="16"/>
      <c r="AD116" s="16"/>
      <c r="AE116" s="16"/>
      <c r="AG116" s="19"/>
      <c r="AH116" s="19"/>
      <c r="AI116" s="20"/>
      <c r="AJ116" s="20"/>
    </row>
    <row r="117" spans="1:41" ht="13.5" thickBot="1">
      <c r="A117" s="1"/>
      <c r="B117" s="1"/>
      <c r="C117" s="1"/>
      <c r="D117" s="1" t="s">
        <v>129</v>
      </c>
      <c r="E117" s="1"/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16"/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16"/>
      <c r="X117" s="22">
        <v>0</v>
      </c>
      <c r="Y117" s="17"/>
      <c r="Z117" s="22">
        <v>0</v>
      </c>
      <c r="AA117" s="16"/>
      <c r="AB117" s="22">
        <v>0</v>
      </c>
      <c r="AC117" s="22">
        <v>0</v>
      </c>
      <c r="AD117" s="22">
        <f>ROUND(F117+H117+J117+L117+N117+P117+R117+T117+V117+X117+Z117+AB117,5)</f>
        <v>0</v>
      </c>
      <c r="AE117" s="22">
        <f>ROUND(G117+I117+K117+M117+O117+Q117+S117+U117+W117+Y117+AA117+AC117,5)</f>
        <v>0</v>
      </c>
      <c r="AG117" s="19">
        <f t="shared" si="13"/>
        <v>0</v>
      </c>
      <c r="AH117" s="19">
        <f t="shared" si="14"/>
        <v>0</v>
      </c>
      <c r="AI117" s="20">
        <f t="shared" si="15"/>
        <v>0</v>
      </c>
      <c r="AJ117" s="20">
        <f t="shared" si="16"/>
        <v>0</v>
      </c>
      <c r="AL117" s="56"/>
      <c r="AM117" s="56"/>
      <c r="AN117" s="56"/>
      <c r="AO117" s="56"/>
    </row>
    <row r="118" spans="1:36" ht="12.75">
      <c r="A118" s="1"/>
      <c r="B118" s="1"/>
      <c r="C118" s="1" t="s">
        <v>130</v>
      </c>
      <c r="D118" s="1"/>
      <c r="E118" s="1"/>
      <c r="F118" s="16">
        <f aca="true" t="shared" si="21" ref="F118:P118">ROUND(SUM(F116:F117),5)</f>
        <v>0</v>
      </c>
      <c r="G118" s="16">
        <f t="shared" si="21"/>
        <v>0</v>
      </c>
      <c r="H118" s="16">
        <f t="shared" si="21"/>
        <v>0</v>
      </c>
      <c r="I118" s="16">
        <f t="shared" si="21"/>
        <v>0</v>
      </c>
      <c r="J118" s="16">
        <f t="shared" si="21"/>
        <v>0</v>
      </c>
      <c r="K118" s="16">
        <f t="shared" si="21"/>
        <v>0</v>
      </c>
      <c r="L118" s="16">
        <f t="shared" si="21"/>
        <v>0</v>
      </c>
      <c r="M118" s="16">
        <f t="shared" si="21"/>
        <v>0</v>
      </c>
      <c r="N118" s="16">
        <f t="shared" si="21"/>
        <v>0</v>
      </c>
      <c r="O118" s="16">
        <f t="shared" si="21"/>
        <v>0</v>
      </c>
      <c r="P118" s="16">
        <f t="shared" si="21"/>
        <v>0</v>
      </c>
      <c r="Q118" s="16"/>
      <c r="R118" s="16">
        <f>ROUND(SUM(R116:R117),5)</f>
        <v>0</v>
      </c>
      <c r="S118" s="16">
        <f>ROUND(SUM(S116:S117),5)</f>
        <v>0</v>
      </c>
      <c r="T118" s="16">
        <f>ROUND(SUM(T116:T117),5)</f>
        <v>0</v>
      </c>
      <c r="U118" s="16">
        <f>ROUND(SUM(U116:U117),5)</f>
        <v>0</v>
      </c>
      <c r="V118" s="16">
        <f>ROUND(SUM(V116:V117),5)</f>
        <v>0</v>
      </c>
      <c r="W118" s="16"/>
      <c r="X118" s="16">
        <f>ROUND(SUM(X116:X117),5)</f>
        <v>0</v>
      </c>
      <c r="Y118" s="17"/>
      <c r="Z118" s="16">
        <f>ROUND(SUM(Z116:Z117),5)</f>
        <v>0</v>
      </c>
      <c r="AA118" s="16"/>
      <c r="AB118" s="16">
        <f>ROUND(SUM(AB116:AB117),5)</f>
        <v>0</v>
      </c>
      <c r="AC118" s="16">
        <f>ROUND(SUM(AC116:AC117),5)</f>
        <v>0</v>
      </c>
      <c r="AD118" s="16">
        <f>ROUND(F118+H118+J118+L118+N118+P118+R118+T118+V118+X118+Z118+AB118,5)</f>
        <v>0</v>
      </c>
      <c r="AE118" s="16">
        <f>ROUND(G118+I118+K118+M118+O118+Q118+S118+U118+W118+Y118+AA118+AC118,5)</f>
        <v>0</v>
      </c>
      <c r="AG118" s="19">
        <f t="shared" si="13"/>
        <v>0</v>
      </c>
      <c r="AH118" s="19">
        <f t="shared" si="14"/>
        <v>0</v>
      </c>
      <c r="AI118" s="20">
        <f t="shared" si="15"/>
        <v>0</v>
      </c>
      <c r="AJ118" s="20">
        <f t="shared" si="16"/>
        <v>0</v>
      </c>
    </row>
    <row r="119" spans="1:36" ht="12.75">
      <c r="A119" s="1"/>
      <c r="B119" s="1"/>
      <c r="C119" s="1" t="s">
        <v>131</v>
      </c>
      <c r="D119" s="1"/>
      <c r="E119" s="1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7"/>
      <c r="Z119" s="16"/>
      <c r="AA119" s="16"/>
      <c r="AB119" s="16"/>
      <c r="AC119" s="16"/>
      <c r="AD119" s="16"/>
      <c r="AE119" s="16"/>
      <c r="AG119" s="19">
        <f t="shared" si="13"/>
        <v>0</v>
      </c>
      <c r="AH119" s="19">
        <f t="shared" si="14"/>
        <v>0</v>
      </c>
      <c r="AI119" s="20">
        <f t="shared" si="15"/>
        <v>0</v>
      </c>
      <c r="AJ119" s="20">
        <f t="shared" si="16"/>
        <v>0</v>
      </c>
    </row>
    <row r="120" spans="1:36" ht="12.75">
      <c r="A120" s="1"/>
      <c r="B120" s="1"/>
      <c r="C120" s="1"/>
      <c r="D120" s="1" t="s">
        <v>132</v>
      </c>
      <c r="E120" s="1"/>
      <c r="F120" s="16">
        <v>0</v>
      </c>
      <c r="G120" s="16"/>
      <c r="H120" s="16">
        <v>0</v>
      </c>
      <c r="I120" s="16"/>
      <c r="J120" s="16">
        <v>0</v>
      </c>
      <c r="K120" s="16"/>
      <c r="L120" s="16">
        <v>0</v>
      </c>
      <c r="M120" s="16"/>
      <c r="N120" s="16">
        <v>0</v>
      </c>
      <c r="O120" s="16"/>
      <c r="P120" s="16">
        <v>0</v>
      </c>
      <c r="Q120" s="16"/>
      <c r="R120" s="16">
        <v>0</v>
      </c>
      <c r="S120" s="16"/>
      <c r="T120" s="16">
        <v>0</v>
      </c>
      <c r="U120" s="16"/>
      <c r="V120" s="16">
        <v>0</v>
      </c>
      <c r="W120" s="16"/>
      <c r="X120" s="16">
        <v>0</v>
      </c>
      <c r="Y120" s="17"/>
      <c r="Z120" s="16">
        <v>0</v>
      </c>
      <c r="AA120" s="16"/>
      <c r="AB120" s="16">
        <v>0</v>
      </c>
      <c r="AC120" s="16">
        <v>0</v>
      </c>
      <c r="AD120" s="16">
        <f aca="true" t="shared" si="22" ref="AD120:AE125">ROUND(F120+H120+J120+L120+N120+P120+R120+T120+V120+X120+Z120+AB120,5)</f>
        <v>0</v>
      </c>
      <c r="AE120" s="16">
        <f t="shared" si="22"/>
        <v>0</v>
      </c>
      <c r="AG120" s="19">
        <f t="shared" si="13"/>
        <v>0</v>
      </c>
      <c r="AH120" s="19">
        <f t="shared" si="14"/>
        <v>0</v>
      </c>
      <c r="AI120" s="20">
        <f t="shared" si="15"/>
        <v>0</v>
      </c>
      <c r="AJ120" s="20">
        <f t="shared" si="16"/>
        <v>0</v>
      </c>
    </row>
    <row r="121" spans="1:41" ht="12.75">
      <c r="A121" s="1"/>
      <c r="B121" s="1"/>
      <c r="C121" s="1"/>
      <c r="D121" s="1" t="s">
        <v>133</v>
      </c>
      <c r="E121" s="1"/>
      <c r="F121" s="16">
        <v>0</v>
      </c>
      <c r="G121" s="16"/>
      <c r="H121" s="16">
        <v>0</v>
      </c>
      <c r="I121" s="16"/>
      <c r="J121" s="16">
        <v>0</v>
      </c>
      <c r="K121" s="16"/>
      <c r="L121" s="16">
        <v>0</v>
      </c>
      <c r="M121" s="16"/>
      <c r="N121" s="16">
        <v>0</v>
      </c>
      <c r="O121" s="16">
        <v>0</v>
      </c>
      <c r="P121" s="16">
        <v>0</v>
      </c>
      <c r="Q121" s="16"/>
      <c r="R121" s="16">
        <v>0</v>
      </c>
      <c r="S121" s="16"/>
      <c r="T121" s="16">
        <v>0</v>
      </c>
      <c r="U121" s="16"/>
      <c r="V121" s="16">
        <v>0</v>
      </c>
      <c r="W121" s="16"/>
      <c r="X121" s="16">
        <v>0</v>
      </c>
      <c r="Y121" s="17"/>
      <c r="Z121" s="16">
        <v>0</v>
      </c>
      <c r="AA121" s="16"/>
      <c r="AB121" s="16">
        <v>0</v>
      </c>
      <c r="AC121" s="16">
        <v>0</v>
      </c>
      <c r="AD121" s="16">
        <f t="shared" si="22"/>
        <v>0</v>
      </c>
      <c r="AE121" s="16">
        <f t="shared" si="22"/>
        <v>0</v>
      </c>
      <c r="AG121" s="19">
        <f t="shared" si="13"/>
        <v>0</v>
      </c>
      <c r="AH121" s="19">
        <f t="shared" si="14"/>
        <v>0</v>
      </c>
      <c r="AI121" s="20">
        <f t="shared" si="15"/>
        <v>0</v>
      </c>
      <c r="AJ121" s="20">
        <f t="shared" si="16"/>
        <v>0</v>
      </c>
      <c r="AL121" s="48"/>
      <c r="AM121" s="48"/>
      <c r="AN121" s="48"/>
      <c r="AO121" s="48"/>
    </row>
    <row r="122" spans="1:36" ht="13.5" thickBot="1">
      <c r="A122" s="1"/>
      <c r="B122" s="1"/>
      <c r="C122" s="1"/>
      <c r="D122" s="1" t="s">
        <v>134</v>
      </c>
      <c r="E122" s="1"/>
      <c r="F122" s="22">
        <v>0</v>
      </c>
      <c r="G122" s="16"/>
      <c r="H122" s="22">
        <v>0</v>
      </c>
      <c r="I122" s="16"/>
      <c r="J122" s="22">
        <v>0</v>
      </c>
      <c r="K122" s="16"/>
      <c r="L122" s="22">
        <v>0</v>
      </c>
      <c r="M122" s="16"/>
      <c r="N122" s="22">
        <v>0</v>
      </c>
      <c r="O122" s="22"/>
      <c r="P122" s="22">
        <v>0</v>
      </c>
      <c r="Q122" s="22">
        <v>0</v>
      </c>
      <c r="R122" s="22">
        <v>0</v>
      </c>
      <c r="S122" s="16"/>
      <c r="T122" s="22">
        <v>0</v>
      </c>
      <c r="U122" s="16"/>
      <c r="V122" s="22">
        <v>0</v>
      </c>
      <c r="W122" s="16"/>
      <c r="X122" s="22">
        <v>0</v>
      </c>
      <c r="Y122" s="17"/>
      <c r="Z122" s="22">
        <v>0</v>
      </c>
      <c r="AA122" s="22">
        <v>0</v>
      </c>
      <c r="AB122" s="22">
        <v>0</v>
      </c>
      <c r="AC122" s="22">
        <v>0</v>
      </c>
      <c r="AD122" s="22">
        <f t="shared" si="22"/>
        <v>0</v>
      </c>
      <c r="AE122" s="22">
        <f t="shared" si="22"/>
        <v>0</v>
      </c>
      <c r="AG122" s="19">
        <f t="shared" si="13"/>
        <v>0</v>
      </c>
      <c r="AH122" s="19">
        <f t="shared" si="14"/>
        <v>0</v>
      </c>
      <c r="AI122" s="20">
        <f t="shared" si="15"/>
        <v>0</v>
      </c>
      <c r="AJ122" s="20">
        <f t="shared" si="16"/>
        <v>0</v>
      </c>
    </row>
    <row r="123" spans="1:36" ht="13.5" thickBot="1">
      <c r="A123" s="1"/>
      <c r="B123" s="1"/>
      <c r="C123" s="1" t="s">
        <v>135</v>
      </c>
      <c r="D123" s="1"/>
      <c r="E123" s="1"/>
      <c r="F123" s="25">
        <f>ROUND(SUM(F119:F122),5)</f>
        <v>0</v>
      </c>
      <c r="G123" s="22"/>
      <c r="H123" s="25">
        <f>ROUND(SUM(H119:H122),5)</f>
        <v>0</v>
      </c>
      <c r="I123" s="22"/>
      <c r="J123" s="25">
        <f>ROUND(SUM(J119:J122),5)</f>
        <v>0</v>
      </c>
      <c r="K123" s="22"/>
      <c r="L123" s="25">
        <f>ROUND(SUM(L119:L122),5)</f>
        <v>0</v>
      </c>
      <c r="M123" s="22"/>
      <c r="N123" s="25">
        <f>ROUND(SUM(N119:N122),5)</f>
        <v>0</v>
      </c>
      <c r="O123" s="25">
        <f>ROUND(SUM(O119:O122),5)</f>
        <v>0</v>
      </c>
      <c r="P123" s="25">
        <f>ROUND(SUM(P119:P122),5)</f>
        <v>0</v>
      </c>
      <c r="Q123" s="25">
        <f>ROUND(SUM(Q119:Q122),5)</f>
        <v>0</v>
      </c>
      <c r="R123" s="25">
        <f>ROUND(SUM(R119:R122),5)</f>
        <v>0</v>
      </c>
      <c r="S123" s="22"/>
      <c r="T123" s="25">
        <f>ROUND(SUM(T119:T122),5)</f>
        <v>0</v>
      </c>
      <c r="U123" s="22"/>
      <c r="V123" s="25">
        <f>ROUND(SUM(V119:V122),5)</f>
        <v>0</v>
      </c>
      <c r="W123" s="16"/>
      <c r="X123" s="25">
        <f>ROUND(SUM(X119:X122),5)</f>
        <v>0</v>
      </c>
      <c r="Y123" s="17"/>
      <c r="Z123" s="25">
        <f>ROUND(SUM(Z119:Z122),5)</f>
        <v>0</v>
      </c>
      <c r="AA123" s="25">
        <f>ROUND(SUM(AA119:AA122),5)</f>
        <v>0</v>
      </c>
      <c r="AB123" s="25">
        <f>ROUND(SUM(AB119:AB122),5)</f>
        <v>0</v>
      </c>
      <c r="AC123" s="25">
        <f>ROUND(SUM(AC119:AC122),5)</f>
        <v>0</v>
      </c>
      <c r="AD123" s="25">
        <f t="shared" si="22"/>
        <v>0</v>
      </c>
      <c r="AE123" s="25">
        <f t="shared" si="22"/>
        <v>0</v>
      </c>
      <c r="AG123" s="19">
        <f t="shared" si="13"/>
        <v>0</v>
      </c>
      <c r="AH123" s="19">
        <f t="shared" si="14"/>
        <v>0</v>
      </c>
      <c r="AI123" s="20">
        <f t="shared" si="15"/>
        <v>0</v>
      </c>
      <c r="AJ123" s="20">
        <f t="shared" si="16"/>
        <v>0</v>
      </c>
    </row>
    <row r="124" spans="1:36" ht="13.5" thickBot="1">
      <c r="A124" s="1"/>
      <c r="B124" s="1" t="s">
        <v>136</v>
      </c>
      <c r="C124" s="1"/>
      <c r="D124" s="1"/>
      <c r="E124" s="1"/>
      <c r="F124" s="25">
        <f aca="true" t="shared" si="23" ref="F124:V124">ROUND(F115+F118-F123,5)</f>
        <v>0</v>
      </c>
      <c r="G124" s="25">
        <f t="shared" si="23"/>
        <v>0</v>
      </c>
      <c r="H124" s="25">
        <f t="shared" si="23"/>
        <v>0</v>
      </c>
      <c r="I124" s="25">
        <f t="shared" si="23"/>
        <v>0</v>
      </c>
      <c r="J124" s="25">
        <f t="shared" si="23"/>
        <v>0</v>
      </c>
      <c r="K124" s="25">
        <f t="shared" si="23"/>
        <v>0</v>
      </c>
      <c r="L124" s="25">
        <f t="shared" si="23"/>
        <v>0</v>
      </c>
      <c r="M124" s="25">
        <f t="shared" si="23"/>
        <v>0</v>
      </c>
      <c r="N124" s="25">
        <f t="shared" si="23"/>
        <v>0</v>
      </c>
      <c r="O124" s="25">
        <f t="shared" si="23"/>
        <v>0</v>
      </c>
      <c r="P124" s="25">
        <f t="shared" si="23"/>
        <v>0</v>
      </c>
      <c r="Q124" s="25">
        <f t="shared" si="23"/>
        <v>0</v>
      </c>
      <c r="R124" s="25">
        <f t="shared" si="23"/>
        <v>0</v>
      </c>
      <c r="S124" s="25">
        <f t="shared" si="23"/>
        <v>0</v>
      </c>
      <c r="T124" s="25">
        <f t="shared" si="23"/>
        <v>0</v>
      </c>
      <c r="U124" s="25">
        <f t="shared" si="23"/>
        <v>0</v>
      </c>
      <c r="V124" s="25">
        <f t="shared" si="23"/>
        <v>0</v>
      </c>
      <c r="W124" s="22"/>
      <c r="X124" s="25">
        <f>ROUND(X115+X118-X123,5)</f>
        <v>0</v>
      </c>
      <c r="Y124" s="17"/>
      <c r="Z124" s="25">
        <f>ROUND(Z115+Z118-Z123,5)</f>
        <v>0</v>
      </c>
      <c r="AA124" s="25">
        <f>ROUND(AA115+AA118-AA123,5)</f>
        <v>0</v>
      </c>
      <c r="AB124" s="25">
        <f>ROUND(AB115+AB118-AB123,5)</f>
        <v>0</v>
      </c>
      <c r="AC124" s="25">
        <f>ROUND(AC115+AC118-AC123,5)</f>
        <v>0</v>
      </c>
      <c r="AD124" s="25">
        <f t="shared" si="22"/>
        <v>0</v>
      </c>
      <c r="AE124" s="25">
        <f t="shared" si="22"/>
        <v>0</v>
      </c>
      <c r="AG124" s="19">
        <f t="shared" si="13"/>
        <v>0</v>
      </c>
      <c r="AH124" s="19">
        <f t="shared" si="14"/>
        <v>0</v>
      </c>
      <c r="AI124" s="20">
        <f t="shared" si="15"/>
        <v>0</v>
      </c>
      <c r="AJ124" s="20">
        <f t="shared" si="16"/>
        <v>0</v>
      </c>
    </row>
    <row r="125" spans="1:41" s="28" customFormat="1" ht="13.5" thickBot="1">
      <c r="A125" s="1" t="s">
        <v>137</v>
      </c>
      <c r="B125" s="1"/>
      <c r="C125" s="1"/>
      <c r="D125" s="1"/>
      <c r="E125" s="1"/>
      <c r="F125" s="42">
        <f aca="true" t="shared" si="24" ref="F125:X125">ROUND(F114+F124,5)</f>
        <v>-37176.3</v>
      </c>
      <c r="G125" s="42">
        <f t="shared" si="24"/>
        <v>-37872.14</v>
      </c>
      <c r="H125" s="42">
        <f t="shared" si="24"/>
        <v>-17164.3</v>
      </c>
      <c r="I125" s="42">
        <f t="shared" si="24"/>
        <v>-15851.94</v>
      </c>
      <c r="J125" s="42">
        <f t="shared" si="24"/>
        <v>10779.7</v>
      </c>
      <c r="K125" s="42">
        <f t="shared" si="24"/>
        <v>7062.32</v>
      </c>
      <c r="L125" s="42">
        <f t="shared" si="24"/>
        <v>-44079.3</v>
      </c>
      <c r="M125" s="42">
        <f t="shared" si="24"/>
        <v>-44319.21</v>
      </c>
      <c r="N125" s="42">
        <f t="shared" si="24"/>
        <v>-144802.1</v>
      </c>
      <c r="O125" s="42">
        <f t="shared" si="24"/>
        <v>-138210.98</v>
      </c>
      <c r="P125" s="42">
        <f t="shared" si="24"/>
        <v>176494.97</v>
      </c>
      <c r="Q125" s="42">
        <f t="shared" si="24"/>
        <v>177757.61</v>
      </c>
      <c r="R125" s="42">
        <f t="shared" si="24"/>
        <v>5097.21</v>
      </c>
      <c r="S125" s="42">
        <f t="shared" si="24"/>
        <v>2491.61</v>
      </c>
      <c r="T125" s="42">
        <f t="shared" si="24"/>
        <v>-10471.09</v>
      </c>
      <c r="U125" s="42">
        <f t="shared" si="24"/>
        <v>-3446.09</v>
      </c>
      <c r="V125" s="42">
        <f t="shared" si="24"/>
        <v>-17725.89</v>
      </c>
      <c r="W125" s="42">
        <f t="shared" si="24"/>
        <v>-15251.23</v>
      </c>
      <c r="X125" s="42">
        <f t="shared" si="24"/>
        <v>0</v>
      </c>
      <c r="Y125" s="43"/>
      <c r="Z125" s="42">
        <f>ROUND(Z114+Z124,5)</f>
        <v>142383.67</v>
      </c>
      <c r="AA125" s="42">
        <f>ROUND(AA114+AA124,5)</f>
        <v>142309.44</v>
      </c>
      <c r="AB125" s="42">
        <f>ROUND(AB114+AB124,5)</f>
        <v>0</v>
      </c>
      <c r="AC125" s="42">
        <f>ROUND(AC114+AC124,5)</f>
        <v>0</v>
      </c>
      <c r="AD125" s="42">
        <f t="shared" si="22"/>
        <v>63336.57</v>
      </c>
      <c r="AE125" s="42">
        <f t="shared" si="22"/>
        <v>74669.39</v>
      </c>
      <c r="AF125" s="41"/>
      <c r="AG125" s="39">
        <f t="shared" si="13"/>
        <v>31643.70000000001</v>
      </c>
      <c r="AH125" s="39">
        <f t="shared" si="14"/>
        <v>35122.76000000001</v>
      </c>
      <c r="AI125" s="40">
        <f t="shared" si="15"/>
        <v>31692.869999999995</v>
      </c>
      <c r="AJ125" s="40">
        <f t="shared" si="16"/>
        <v>39546.629999999976</v>
      </c>
      <c r="AK125" s="41"/>
      <c r="AL125" s="45"/>
      <c r="AM125" s="45"/>
      <c r="AN125" s="45"/>
      <c r="AO125" s="45"/>
    </row>
    <row r="126" spans="33:36" ht="13.5" thickTop="1">
      <c r="AG126" s="44"/>
      <c r="AH126" s="44"/>
      <c r="AI126" s="44"/>
      <c r="AJ126" s="44"/>
    </row>
    <row r="127" spans="33:36" ht="12.75">
      <c r="AG127" s="44"/>
      <c r="AH127" s="44"/>
      <c r="AI127" s="44"/>
      <c r="AJ127" s="44"/>
    </row>
    <row r="128" spans="14:36" ht="12.75">
      <c r="N128" s="30" t="s">
        <v>140</v>
      </c>
      <c r="O128" s="30">
        <v>24540</v>
      </c>
      <c r="AG128" s="44"/>
      <c r="AH128" s="44"/>
      <c r="AI128" s="44"/>
      <c r="AJ128" s="44"/>
    </row>
  </sheetData>
  <sheetProtection/>
  <mergeCells count="6">
    <mergeCell ref="AM33:AO33"/>
    <mergeCell ref="AM42:AO42"/>
    <mergeCell ref="AG1:AH1"/>
    <mergeCell ref="AI1:AJ1"/>
    <mergeCell ref="AM10:AO10"/>
    <mergeCell ref="AM22:AO22"/>
  </mergeCells>
  <printOptions/>
  <pageMargins left="0.75" right="0.75" top="1" bottom="1" header="0.1" footer="0.5"/>
  <pageSetup horizontalDpi="600" verticalDpi="600" orientation="portrait" r:id="rId4"/>
  <headerFooter alignWithMargins="0">
    <oddHeader>&amp;L&amp;"Arial,Bold"&amp;8 3:49 PM
&amp;"Arial,Bold"&amp;8 07/06/17
&amp;"Arial,Bold"&amp;8 Accrual Basis&amp;C&amp;"Arial,Bold"&amp;12 Timberon Water and Sanitation District
&amp;"Arial,Bold"&amp;14 Profit &amp;&amp; Loss Budget vs. Actual
&amp;"Arial,Bold"&amp;10 July 2016 through June 2017</oddHeader>
    <oddFooter>&amp;R&amp;"Arial,Bold"&amp;8 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2017-07-12T17:56:15Z</cp:lastPrinted>
  <dcterms:created xsi:type="dcterms:W3CDTF">2017-07-06T21:49:51Z</dcterms:created>
  <dcterms:modified xsi:type="dcterms:W3CDTF">2017-10-22T19:42:56Z</dcterms:modified>
  <cp:category/>
  <cp:version/>
  <cp:contentType/>
  <cp:contentStatus/>
</cp:coreProperties>
</file>